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0" yWindow="0" windowWidth="0" windowHeight="0"/>
  </bookViews>
  <sheets>
    <sheet name="Rekapitulace stavby" sheetId="1" r:id="rId1"/>
    <sheet name="00 - Demolice skladu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'00 - Demolice skladu'!$C$141:$K$548</definedName>
    <definedName name="_xlnm.Print_Area" localSheetId="1">'00 - Demolice skladu'!$C$4:$J$76,'00 - Demolice skladu'!$C$82:$J$123,'00 - Demolice skladu'!$C$129:$J$548</definedName>
    <definedName name="_xlnm.Print_Titles" localSheetId="1">'00 - Demolice skladu'!$141:$141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30"/>
  <c r="BH530"/>
  <c r="BG530"/>
  <c r="BF530"/>
  <c r="T530"/>
  <c r="T529"/>
  <c r="R530"/>
  <c r="R529"/>
  <c r="P530"/>
  <c r="P529"/>
  <c r="BI522"/>
  <c r="BH522"/>
  <c r="BG522"/>
  <c r="BF522"/>
  <c r="T522"/>
  <c r="T521"/>
  <c r="R522"/>
  <c r="R521"/>
  <c r="P522"/>
  <c r="P521"/>
  <c r="BI517"/>
  <c r="BH517"/>
  <c r="BG517"/>
  <c r="BF517"/>
  <c r="T517"/>
  <c r="R517"/>
  <c r="P517"/>
  <c r="BI511"/>
  <c r="BH511"/>
  <c r="BG511"/>
  <c r="BF511"/>
  <c r="T511"/>
  <c r="R511"/>
  <c r="P511"/>
  <c r="BI507"/>
  <c r="BH507"/>
  <c r="BG507"/>
  <c r="BF507"/>
  <c r="T507"/>
  <c r="R507"/>
  <c r="P507"/>
  <c r="BI506"/>
  <c r="BH506"/>
  <c r="BG506"/>
  <c r="BF506"/>
  <c r="T506"/>
  <c r="R506"/>
  <c r="P506"/>
  <c r="BI489"/>
  <c r="BH489"/>
  <c r="BG489"/>
  <c r="BF489"/>
  <c r="T489"/>
  <c r="R489"/>
  <c r="P489"/>
  <c r="BI481"/>
  <c r="BH481"/>
  <c r="BG481"/>
  <c r="BF481"/>
  <c r="T481"/>
  <c r="T480"/>
  <c r="R481"/>
  <c r="R480"/>
  <c r="P481"/>
  <c r="P480"/>
  <c r="BI477"/>
  <c r="BH477"/>
  <c r="BG477"/>
  <c r="BF477"/>
  <c r="T477"/>
  <c r="T476"/>
  <c r="R477"/>
  <c r="R476"/>
  <c r="P477"/>
  <c r="P476"/>
  <c r="BI475"/>
  <c r="BH475"/>
  <c r="BG475"/>
  <c r="BF475"/>
  <c r="T475"/>
  <c r="R475"/>
  <c r="P475"/>
  <c r="BI470"/>
  <c r="BH470"/>
  <c r="BG470"/>
  <c r="BF470"/>
  <c r="T470"/>
  <c r="R470"/>
  <c r="P470"/>
  <c r="BI466"/>
  <c r="BH466"/>
  <c r="BG466"/>
  <c r="BF466"/>
  <c r="T466"/>
  <c r="R466"/>
  <c r="P466"/>
  <c r="BI461"/>
  <c r="BH461"/>
  <c r="BG461"/>
  <c r="BF461"/>
  <c r="T461"/>
  <c r="R461"/>
  <c r="P461"/>
  <c r="BI458"/>
  <c r="BH458"/>
  <c r="BG458"/>
  <c r="BF458"/>
  <c r="T458"/>
  <c r="R458"/>
  <c r="P458"/>
  <c r="BI454"/>
  <c r="BH454"/>
  <c r="BG454"/>
  <c r="BF454"/>
  <c r="T454"/>
  <c r="R454"/>
  <c r="P454"/>
  <c r="BI449"/>
  <c r="BH449"/>
  <c r="BG449"/>
  <c r="BF449"/>
  <c r="T449"/>
  <c r="R449"/>
  <c r="P449"/>
  <c r="BI448"/>
  <c r="BH448"/>
  <c r="BG448"/>
  <c r="BF448"/>
  <c r="T448"/>
  <c r="R448"/>
  <c r="P448"/>
  <c r="BI445"/>
  <c r="BH445"/>
  <c r="BG445"/>
  <c r="BF445"/>
  <c r="T445"/>
  <c r="R445"/>
  <c r="P445"/>
  <c r="BI441"/>
  <c r="BH441"/>
  <c r="BG441"/>
  <c r="BF441"/>
  <c r="T441"/>
  <c r="R441"/>
  <c r="P441"/>
  <c r="BI440"/>
  <c r="BH440"/>
  <c r="BG440"/>
  <c r="BF440"/>
  <c r="T440"/>
  <c r="R440"/>
  <c r="P440"/>
  <c r="BI436"/>
  <c r="BH436"/>
  <c r="BG436"/>
  <c r="BF436"/>
  <c r="T436"/>
  <c r="R436"/>
  <c r="P436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T421"/>
  <c r="R422"/>
  <c r="R421"/>
  <c r="P422"/>
  <c r="P421"/>
  <c r="BI419"/>
  <c r="BH419"/>
  <c r="BG419"/>
  <c r="BF419"/>
  <c r="T419"/>
  <c r="T418"/>
  <c r="R419"/>
  <c r="R418"/>
  <c r="P419"/>
  <c r="P418"/>
  <c r="BI416"/>
  <c r="BH416"/>
  <c r="BG416"/>
  <c r="BF416"/>
  <c r="T416"/>
  <c r="T415"/>
  <c r="R416"/>
  <c r="R415"/>
  <c r="P416"/>
  <c r="P415"/>
  <c r="BI413"/>
  <c r="BH413"/>
  <c r="BG413"/>
  <c r="BF413"/>
  <c r="T413"/>
  <c r="T412"/>
  <c r="R413"/>
  <c r="R412"/>
  <c r="P413"/>
  <c r="P412"/>
  <c r="BI411"/>
  <c r="BH411"/>
  <c r="BG411"/>
  <c r="BF411"/>
  <c r="T411"/>
  <c r="T410"/>
  <c r="R411"/>
  <c r="R410"/>
  <c r="P411"/>
  <c r="P410"/>
  <c r="BI408"/>
  <c r="BH408"/>
  <c r="BG408"/>
  <c r="BF408"/>
  <c r="T408"/>
  <c r="R408"/>
  <c r="P408"/>
  <c r="BI406"/>
  <c r="BH406"/>
  <c r="BG406"/>
  <c r="BF406"/>
  <c r="T406"/>
  <c r="R406"/>
  <c r="P406"/>
  <c r="BI401"/>
  <c r="BH401"/>
  <c r="BG401"/>
  <c r="BF401"/>
  <c r="T401"/>
  <c r="T400"/>
  <c r="R401"/>
  <c r="R400"/>
  <c r="P401"/>
  <c r="P400"/>
  <c r="BI394"/>
  <c r="BH394"/>
  <c r="BG394"/>
  <c r="BF394"/>
  <c r="T394"/>
  <c r="R394"/>
  <c r="P394"/>
  <c r="BI389"/>
  <c r="BH389"/>
  <c r="BG389"/>
  <c r="BF389"/>
  <c r="T389"/>
  <c r="R389"/>
  <c r="P389"/>
  <c r="BI384"/>
  <c r="BH384"/>
  <c r="BG384"/>
  <c r="BF384"/>
  <c r="T384"/>
  <c r="T383"/>
  <c r="R384"/>
  <c r="R383"/>
  <c r="P384"/>
  <c r="P383"/>
  <c r="BI381"/>
  <c r="BH381"/>
  <c r="BG381"/>
  <c r="BF381"/>
  <c r="T381"/>
  <c r="T380"/>
  <c r="R381"/>
  <c r="R380"/>
  <c r="P381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4"/>
  <c r="BH354"/>
  <c r="BG354"/>
  <c r="BF354"/>
  <c r="T354"/>
  <c r="R354"/>
  <c r="P354"/>
  <c r="BI349"/>
  <c r="BH349"/>
  <c r="BG349"/>
  <c r="BF349"/>
  <c r="T349"/>
  <c r="R349"/>
  <c r="P349"/>
  <c r="BI345"/>
  <c r="BH345"/>
  <c r="BG345"/>
  <c r="BF345"/>
  <c r="T345"/>
  <c r="R345"/>
  <c r="P345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14"/>
  <c r="BH314"/>
  <c r="BG314"/>
  <c r="BF314"/>
  <c r="T314"/>
  <c r="R314"/>
  <c r="P314"/>
  <c r="BI309"/>
  <c r="BH309"/>
  <c r="BG309"/>
  <c r="BF309"/>
  <c r="T309"/>
  <c r="R309"/>
  <c r="P309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2"/>
  <c r="BH282"/>
  <c r="BG282"/>
  <c r="BF282"/>
  <c r="T282"/>
  <c r="R282"/>
  <c r="P282"/>
  <c r="BI276"/>
  <c r="BH276"/>
  <c r="BG276"/>
  <c r="BF276"/>
  <c r="T276"/>
  <c r="R276"/>
  <c r="P276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29"/>
  <c r="BH229"/>
  <c r="BG229"/>
  <c r="BF229"/>
  <c r="T229"/>
  <c r="R229"/>
  <c r="P229"/>
  <c r="BI221"/>
  <c r="BH221"/>
  <c r="BG221"/>
  <c r="BF221"/>
  <c r="T221"/>
  <c r="R221"/>
  <c r="P221"/>
  <c r="BI217"/>
  <c r="BH217"/>
  <c r="BG217"/>
  <c r="BF217"/>
  <c r="T217"/>
  <c r="R217"/>
  <c r="P217"/>
  <c r="BI209"/>
  <c r="BH209"/>
  <c r="BG209"/>
  <c r="BF209"/>
  <c r="T209"/>
  <c r="R209"/>
  <c r="P209"/>
  <c r="BI204"/>
  <c r="BH204"/>
  <c r="BG204"/>
  <c r="BF204"/>
  <c r="T204"/>
  <c r="R204"/>
  <c r="P204"/>
  <c r="BI192"/>
  <c r="BH192"/>
  <c r="BG192"/>
  <c r="BF192"/>
  <c r="T192"/>
  <c r="R192"/>
  <c r="P192"/>
  <c r="BI184"/>
  <c r="BH184"/>
  <c r="BG184"/>
  <c r="BF184"/>
  <c r="T184"/>
  <c r="R184"/>
  <c r="P184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60"/>
  <c r="BH160"/>
  <c r="BG160"/>
  <c r="BF160"/>
  <c r="T160"/>
  <c r="T146"/>
  <c r="R160"/>
  <c r="R146"/>
  <c r="P160"/>
  <c r="P146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J139"/>
  <c r="J138"/>
  <c r="F138"/>
  <c r="F136"/>
  <c r="E134"/>
  <c r="J92"/>
  <c r="J91"/>
  <c r="F91"/>
  <c r="F89"/>
  <c r="E87"/>
  <c r="J18"/>
  <c r="E18"/>
  <c r="F139"/>
  <c r="J17"/>
  <c r="J12"/>
  <c r="J89"/>
  <c r="E7"/>
  <c r="E132"/>
  <c i="1" r="L90"/>
  <c r="AM90"/>
  <c r="AM89"/>
  <c r="L89"/>
  <c r="AM87"/>
  <c r="L87"/>
  <c r="L85"/>
  <c r="L84"/>
  <c i="2" r="J507"/>
  <c r="J481"/>
  <c r="BK470"/>
  <c r="BK458"/>
  <c r="BK445"/>
  <c r="BK416"/>
  <c r="J406"/>
  <c r="BK379"/>
  <c r="BK377"/>
  <c r="BK371"/>
  <c r="J369"/>
  <c r="J363"/>
  <c r="J362"/>
  <c r="J345"/>
  <c r="BK331"/>
  <c r="BK314"/>
  <c r="J276"/>
  <c r="J252"/>
  <c r="BK249"/>
  <c r="J221"/>
  <c r="BK192"/>
  <c r="BK173"/>
  <c r="BK147"/>
  <c r="J530"/>
  <c r="BK517"/>
  <c r="BK511"/>
  <c r="J506"/>
  <c r="J477"/>
  <c r="J466"/>
  <c r="BK454"/>
  <c r="BK441"/>
  <c r="BK413"/>
  <c r="BK394"/>
  <c r="J381"/>
  <c r="J374"/>
  <c r="J368"/>
  <c r="BK354"/>
  <c r="J338"/>
  <c r="BK309"/>
  <c r="J262"/>
  <c r="J235"/>
  <c r="BK184"/>
  <c r="BK144"/>
  <c r="J522"/>
  <c r="BK506"/>
  <c r="BK481"/>
  <c r="J470"/>
  <c r="J461"/>
  <c r="J454"/>
  <c r="BK449"/>
  <c r="J436"/>
  <c r="BK428"/>
  <c r="BK419"/>
  <c r="BK411"/>
  <c r="BK384"/>
  <c r="J377"/>
  <c r="J372"/>
  <c r="BK368"/>
  <c r="J360"/>
  <c r="BK344"/>
  <c r="J323"/>
  <c r="J298"/>
  <c r="BK270"/>
  <c r="BK255"/>
  <c r="J249"/>
  <c r="BK245"/>
  <c r="BK178"/>
  <c r="J175"/>
  <c r="BK165"/>
  <c r="BK448"/>
  <c r="J441"/>
  <c r="BK436"/>
  <c r="J411"/>
  <c r="J384"/>
  <c r="J370"/>
  <c r="BK362"/>
  <c r="J344"/>
  <c r="BK338"/>
  <c r="J331"/>
  <c r="J330"/>
  <c r="J314"/>
  <c r="BK306"/>
  <c r="BK290"/>
  <c r="BK282"/>
  <c r="BK246"/>
  <c r="J229"/>
  <c r="BK209"/>
  <c r="BK204"/>
  <c r="BK152"/>
  <c i="1" r="AS94"/>
  <c i="2" r="J428"/>
  <c r="BK425"/>
  <c r="J416"/>
  <c r="BK401"/>
  <c r="J394"/>
  <c r="J379"/>
  <c r="J349"/>
  <c r="BK330"/>
  <c r="J306"/>
  <c r="J294"/>
  <c r="J282"/>
  <c r="J270"/>
  <c r="BK262"/>
  <c r="J255"/>
  <c r="BK221"/>
  <c r="J192"/>
  <c r="J177"/>
  <c r="BK175"/>
  <c r="J165"/>
  <c r="J152"/>
  <c r="J147"/>
  <c r="J511"/>
  <c r="BK489"/>
  <c r="BK475"/>
  <c r="BK461"/>
  <c r="J449"/>
  <c r="BK440"/>
  <c r="J401"/>
  <c r="J389"/>
  <c r="J378"/>
  <c r="BK372"/>
  <c r="BK370"/>
  <c r="BK366"/>
  <c r="BK349"/>
  <c r="BK341"/>
  <c r="J335"/>
  <c r="BK327"/>
  <c r="J301"/>
  <c r="J266"/>
  <c r="J240"/>
  <c r="BK229"/>
  <c r="J204"/>
  <c r="J174"/>
  <c r="J171"/>
  <c r="BK530"/>
  <c r="BK522"/>
  <c r="J517"/>
  <c r="J489"/>
  <c r="BK477"/>
  <c r="J475"/>
  <c r="BK466"/>
  <c r="J458"/>
  <c r="J448"/>
  <c r="BK422"/>
  <c r="J408"/>
  <c r="BK406"/>
  <c r="BK378"/>
  <c r="BK373"/>
  <c r="J371"/>
  <c r="BK363"/>
  <c r="BK345"/>
  <c r="J309"/>
  <c r="BK294"/>
  <c r="BK259"/>
  <c r="BK252"/>
  <c r="BK240"/>
  <c r="BK235"/>
  <c r="J184"/>
  <c r="BK177"/>
  <c r="BK171"/>
  <c r="BK160"/>
  <c r="J445"/>
  <c r="J440"/>
  <c r="J425"/>
  <c r="J422"/>
  <c r="BK389"/>
  <c r="BK374"/>
  <c r="J373"/>
  <c r="BK369"/>
  <c r="J366"/>
  <c r="J354"/>
  <c r="BK335"/>
  <c r="BK323"/>
  <c r="BK301"/>
  <c r="BK276"/>
  <c r="J245"/>
  <c r="J217"/>
  <c r="J173"/>
  <c r="BK151"/>
  <c r="BK507"/>
  <c r="J419"/>
  <c r="J413"/>
  <c r="BK408"/>
  <c r="BK381"/>
  <c r="BK360"/>
  <c r="J341"/>
  <c r="J327"/>
  <c r="BK298"/>
  <c r="J290"/>
  <c r="BK266"/>
  <c r="J259"/>
  <c r="J246"/>
  <c r="BK217"/>
  <c r="J209"/>
  <c r="J178"/>
  <c r="BK174"/>
  <c r="J160"/>
  <c r="J151"/>
  <c r="J144"/>
  <c l="1" r="R164"/>
  <c r="R145"/>
  <c r="BK348"/>
  <c r="J348"/>
  <c r="J101"/>
  <c r="R348"/>
  <c r="P388"/>
  <c r="P382"/>
  <c r="T388"/>
  <c r="T382"/>
  <c r="P405"/>
  <c r="R405"/>
  <c r="P424"/>
  <c r="T424"/>
  <c r="BK444"/>
  <c r="J444"/>
  <c r="J115"/>
  <c r="P164"/>
  <c r="P145"/>
  <c r="P142"/>
  <c i="1" r="AU95"/>
  <c i="2" r="T435"/>
  <c r="BK164"/>
  <c r="J164"/>
  <c r="J100"/>
  <c r="T164"/>
  <c r="T145"/>
  <c r="T142"/>
  <c r="P348"/>
  <c r="T348"/>
  <c r="BK388"/>
  <c r="J388"/>
  <c r="J105"/>
  <c r="R388"/>
  <c r="R382"/>
  <c r="BK405"/>
  <c r="J405"/>
  <c r="J107"/>
  <c r="T405"/>
  <c r="BK424"/>
  <c r="J424"/>
  <c r="J113"/>
  <c r="R424"/>
  <c r="BK435"/>
  <c r="J435"/>
  <c r="J114"/>
  <c r="P435"/>
  <c r="R435"/>
  <c r="P444"/>
  <c r="R444"/>
  <c r="T444"/>
  <c r="BK469"/>
  <c r="J469"/>
  <c r="J116"/>
  <c r="P469"/>
  <c r="R469"/>
  <c r="T469"/>
  <c r="BK488"/>
  <c r="J488"/>
  <c r="J120"/>
  <c r="P488"/>
  <c r="P487"/>
  <c r="R488"/>
  <c r="R487"/>
  <c r="T488"/>
  <c r="T487"/>
  <c r="BK146"/>
  <c r="BK380"/>
  <c r="J380"/>
  <c r="J102"/>
  <c r="BK410"/>
  <c r="J410"/>
  <c r="J108"/>
  <c r="BK412"/>
  <c r="J412"/>
  <c r="J109"/>
  <c r="BK415"/>
  <c r="J415"/>
  <c r="J110"/>
  <c r="BK418"/>
  <c r="J418"/>
  <c r="J111"/>
  <c r="BK421"/>
  <c r="J421"/>
  <c r="J112"/>
  <c r="BK143"/>
  <c r="J143"/>
  <c r="J97"/>
  <c r="BK383"/>
  <c r="J383"/>
  <c r="J104"/>
  <c r="BK400"/>
  <c r="J400"/>
  <c r="J106"/>
  <c r="BK476"/>
  <c r="J476"/>
  <c r="J117"/>
  <c r="BK480"/>
  <c r="J480"/>
  <c r="J118"/>
  <c r="BK521"/>
  <c r="J521"/>
  <c r="J121"/>
  <c r="BK529"/>
  <c r="J529"/>
  <c r="J122"/>
  <c r="E85"/>
  <c r="F92"/>
  <c r="BE171"/>
  <c r="BE235"/>
  <c r="BE245"/>
  <c r="BE246"/>
  <c r="BE252"/>
  <c r="BE270"/>
  <c r="BE306"/>
  <c r="BE309"/>
  <c r="BE331"/>
  <c r="BE338"/>
  <c r="BE344"/>
  <c r="BE389"/>
  <c r="BE506"/>
  <c r="J136"/>
  <c r="BE147"/>
  <c r="BE152"/>
  <c r="BE160"/>
  <c r="BE165"/>
  <c r="BE175"/>
  <c r="BE177"/>
  <c r="BE184"/>
  <c r="BE217"/>
  <c r="BE221"/>
  <c r="BE229"/>
  <c r="BE249"/>
  <c r="BE255"/>
  <c r="BE259"/>
  <c r="BE266"/>
  <c r="BE294"/>
  <c r="BE323"/>
  <c r="BE341"/>
  <c r="BE345"/>
  <c r="BE349"/>
  <c r="BE368"/>
  <c r="BE374"/>
  <c r="BE384"/>
  <c r="BE406"/>
  <c r="BE413"/>
  <c r="BE416"/>
  <c r="BE428"/>
  <c r="BE445"/>
  <c r="BE448"/>
  <c r="BE449"/>
  <c r="BE144"/>
  <c r="BE173"/>
  <c r="BE192"/>
  <c r="BE204"/>
  <c r="BE262"/>
  <c r="BE276"/>
  <c r="BE282"/>
  <c r="BE298"/>
  <c r="BE301"/>
  <c r="BE314"/>
  <c r="BE327"/>
  <c r="BE366"/>
  <c r="BE370"/>
  <c r="BE372"/>
  <c r="BE373"/>
  <c r="BE379"/>
  <c r="BE381"/>
  <c r="BE394"/>
  <c r="BE401"/>
  <c r="BE441"/>
  <c r="BE461"/>
  <c r="BE466"/>
  <c r="BE475"/>
  <c r="BE477"/>
  <c r="BE517"/>
  <c r="BE522"/>
  <c r="BE530"/>
  <c r="BE151"/>
  <c r="BE174"/>
  <c r="BE178"/>
  <c r="BE209"/>
  <c r="BE240"/>
  <c r="BE290"/>
  <c r="BE330"/>
  <c r="BE335"/>
  <c r="BE354"/>
  <c r="BE360"/>
  <c r="BE362"/>
  <c r="BE363"/>
  <c r="BE369"/>
  <c r="BE371"/>
  <c r="BE377"/>
  <c r="BE378"/>
  <c r="BE408"/>
  <c r="BE411"/>
  <c r="BE419"/>
  <c r="BE422"/>
  <c r="BE425"/>
  <c r="BE436"/>
  <c r="BE440"/>
  <c r="BE454"/>
  <c r="BE458"/>
  <c r="BE470"/>
  <c r="BE481"/>
  <c r="BE489"/>
  <c r="BE507"/>
  <c r="BE511"/>
  <c r="J34"/>
  <c i="1" r="AW95"/>
  <c i="2" r="F35"/>
  <c i="1" r="BB95"/>
  <c r="BB94"/>
  <c r="W31"/>
  <c i="2" r="F34"/>
  <c i="1" r="BA95"/>
  <c r="BA94"/>
  <c r="W30"/>
  <c i="2" r="F37"/>
  <c i="1" r="BD95"/>
  <c r="BD94"/>
  <c r="W33"/>
  <c i="2" r="F36"/>
  <c i="1" r="BC95"/>
  <c r="BC94"/>
  <c r="W32"/>
  <c r="AU94"/>
  <c i="2" l="1" r="R142"/>
  <c r="BK145"/>
  <c r="J145"/>
  <c r="J98"/>
  <c r="J146"/>
  <c r="J99"/>
  <c r="BK382"/>
  <c r="J382"/>
  <c r="J103"/>
  <c r="BK487"/>
  <c r="J487"/>
  <c r="J119"/>
  <c r="J33"/>
  <c i="1" r="AV95"/>
  <c r="AT95"/>
  <c r="AX94"/>
  <c r="AY94"/>
  <c i="2" r="F33"/>
  <c i="1" r="AZ95"/>
  <c r="AZ94"/>
  <c r="AV94"/>
  <c r="AK29"/>
  <c r="AW94"/>
  <c r="AK30"/>
  <c i="2" l="1" r="BK142"/>
  <c r="J142"/>
  <c r="J30"/>
  <c i="1" r="AG95"/>
  <c r="AG94"/>
  <c r="AK26"/>
  <c r="AK35"/>
  <c r="AT94"/>
  <c r="AN94"/>
  <c r="W29"/>
  <c i="2" l="1" r="J39"/>
  <c r="J96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<sst xmlns="http://schemas.openxmlformats.org/spreadsheetml/2006/main">
  <si>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</si>
  <si>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</si>
  <si>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</si>
  <si>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</si>
  <si>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{d413fc45-8415-4eb8-94c6-c916873e9f55}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</si>
  <si>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</si>
  <si>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</si>
  <si>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</si>
  <si>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</si>
  <si>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</si>
  <si>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</si>
  <si>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</si>
  <si>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</si>
  <si>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</si>
  <si>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C01-2021-BP2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</si>
  <si>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</si>
  <si>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</si>
  <si>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Rychnov nad Kněžnou – rozšíření průmyslové zóny Solnice – Kvasiny</t>
  </si>
  <si>
    <t>KSO:</t>
  </si>
  <si>
    <t>CC-CZ:</t>
  </si>
  <si>
    <t>Místo:</t>
  </si>
  <si>
    <t>k.ú. Rychnov nad Kněžnou (744107)</t>
  </si>
  <si>
    <t>Datum:</t>
  </si>
  <si>
    <t>4. 1. 2021</t>
  </si>
  <si>
    <t>Zadavatel:</t>
  </si>
  <si>
    <t>IČ:</t>
  </si>
  <si>
    <t xml:space="preserve">Královéhrad.kraj, Pivovarské nám.1245, H.Králové  </t>
  </si>
  <si>
    <t>DIČ:</t>
  </si>
  <si>
    <t>Uchazeč:</t>
  </si>
  <si>
    <t>Vyplň údaj</t>
  </si>
  <si>
    <t>Projektant:</t>
  </si>
  <si>
    <t>DOMY, spol. s r. o., architekt. a projekt. ateliér</t>
  </si>
  <si>
    <t>True</t>
  </si>
  <si>
    <t>Zpracovatel:</t>
  </si>
  <si>
    <t>Ecoten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</si>
  <si>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</si>
  <si>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</si>
  <si>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</si>
  <si>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</si>
  <si>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</si>
  <si>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</si>
  <si>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</si>
  <si>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</si>
  <si>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</si>
  <si>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</si>
  <si>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</si>
  <si>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</si>
  <si>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</si>
  <si>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</si>
  <si>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</si>
  <si>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</si>
  <si>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</si>
  <si>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</si>
  <si>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</si>
  <si>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</si>
  <si>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</si>
  <si>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</si>
  <si>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</si>
  <si>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</si>
  <si>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</si>
  <si>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</si>
  <si>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</si>
  <si>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</si>
  <si>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</si>
  <si>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</si>
  <si>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</si>
  <si>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</si>
  <si>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</si>
  <si>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</si>
  <si>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</si>
  <si>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</si>
  <si>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</si>
  <si>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</si>
  <si>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</si>
  <si>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</si>
  <si>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</si>
  <si>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</si>
  <si>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</si>
  <si>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</si>
  <si>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</si>
  <si>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</si>
  <si>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</si>
  <si>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Demolice skladu</t>
  </si>
  <si>
    <t>STA</t>
  </si>
  <si>
    <t>1</t>
  </si>
  <si>
    <t>{061f2b12-d946-4deb-b71f-be0471a59f48}</t>
  </si>
  <si>
    <t>2</t>
  </si>
  <si>
    <t>KRYCÍ LIST SOUPISU PRACÍ</t>
  </si>
  <si>
    <t>Objekt:</t>
  </si>
  <si>
    <t>00 - Demolice skladu</t>
  </si>
  <si>
    <t>REKAPITULACE ČLENĚNÍ SOUPISU PRACÍ</t>
  </si>
  <si>
    <t>Kód dílu - Popis</t>
  </si>
  <si>
    <t>Cena celkem [CZK]</t>
  </si>
  <si>
    <t>Náklady ze soupisu prací</t>
  </si>
  <si>
    <t>-1</t>
  </si>
  <si>
    <t>0 - POZNÁMKA K POLOŽKÁM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</si>
  <si>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</si>
  <si>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</si>
  <si>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</si>
  <si>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</si>
  <si>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</si>
  <si>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</si>
  <si>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</si>
  <si>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</si>
  <si>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</si>
  <si>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720 - Zdravotechnika</t>
  </si>
  <si>
    <t xml:space="preserve">    721 - Zdravotechnika - vnitřní kanalizace</t>
  </si>
  <si>
    <t xml:space="preserve">    730 - Ústřední vytápění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</si>
  <si>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</si>
  <si>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</si>
  <si>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</si>
  <si>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</si>
  <si>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</si>
  <si>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</si>
  <si>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</si>
  <si>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</si>
  <si>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776 - Podlahy povlakové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</si>
  <si>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</si>
  <si>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</si>
  <si>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</si>
  <si>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</si>
  <si>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</si>
  <si>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</si>
  <si>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</si>
  <si>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</si>
  <si>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</si>
  <si>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</si>
  <si>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</si>
  <si>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</si>
  <si>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</si>
  <si>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</si>
  <si>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</si>
  <si>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</si>
  <si>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</si>
  <si>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POZNÁMKA K POLOŽKÁM</t>
  </si>
  <si>
    <t>ROZPOCET</t>
  </si>
  <si>
    <t>K</t>
  </si>
  <si>
    <t>Poznámka</t>
  </si>
  <si>
    <t>Odkazy na příslušnou grafickou a textovou část v projektové dokumentaci k položkám jsou uvedeny v poznámce jednotlivých položkách s odkazem na pořadová čísla ostatních položek (nebo celý rozpočet), pro které uvedený odkaz na PD platí</t>
  </si>
  <si>
    <t>4</t>
  </si>
  <si>
    <t>-1573912370</t>
  </si>
  <si>
    <t>HSV</t>
  </si>
  <si>
    <t>Práce a dodávky HSV</t>
  </si>
  <si>
    <t>Zemní práce</t>
  </si>
  <si>
    <t>162351103</t>
  </si>
  <si>
    <t>Vodorovné přemístění do 500 m výkopku/sypaniny z horniny třídy těžitelnosti I, skupiny 1 až 3</t>
  </si>
  <si>
    <t>m3</t>
  </si>
  <si>
    <t>-402995191</t>
  </si>
  <si>
    <t>VV</t>
  </si>
  <si>
    <t>pro zásyp</t>
  </si>
  <si>
    <t>250,511</t>
  </si>
  <si>
    <t>Součet</t>
  </si>
  <si>
    <t>3</t>
  </si>
  <si>
    <t>167151101</t>
  </si>
  <si>
    <t>Nakládání výkopku z hornin třídy těžitelnosti I, skupiny 1 až 3 do 100 m3</t>
  </si>
  <si>
    <t>1476283942</t>
  </si>
  <si>
    <t>174151101</t>
  </si>
  <si>
    <t>Zásyp jam, šachet rýh nebo kolem objektů sypaninou se zhutněním</t>
  </si>
  <si>
    <t>-82954778</t>
  </si>
  <si>
    <t>patky</t>
  </si>
  <si>
    <t>8*4*2,1*2,1*1,65</t>
  </si>
  <si>
    <t>8*0,6*0,6*0,9</t>
  </si>
  <si>
    <t>pasy</t>
  </si>
  <si>
    <t>(8,5+2*5,5)*(1,1*0,55)</t>
  </si>
  <si>
    <t>8,5*1,1*0,35</t>
  </si>
  <si>
    <t>5</t>
  </si>
  <si>
    <t>181951112</t>
  </si>
  <si>
    <t>Úprava pláně v hornině třídy těžitelnosti I, skupiny 1 až 3 se zhutněním strojně</t>
  </si>
  <si>
    <t>m2</t>
  </si>
  <si>
    <t>-1422590330</t>
  </si>
  <si>
    <t>44,65*19,65</t>
  </si>
  <si>
    <t>9,5*6,5</t>
  </si>
  <si>
    <t>9</t>
  </si>
  <si>
    <t>Ostatní konstrukce a práce, bourání</t>
  </si>
  <si>
    <t>6</t>
  </si>
  <si>
    <t>941211111</t>
  </si>
  <si>
    <t>Montáž lešení řadového rámového lehkého zatížení do 200 kg/m2 š do 0,9 m v do 10 m</t>
  </si>
  <si>
    <t>-1583025143</t>
  </si>
  <si>
    <t xml:space="preserve">Viz. PD bouracích prací - výkresy - situace, 1.n.p., 2.n.p., řezy A-A, B-B, pohledy, tech.zpráva, vlastní prohlídka </t>
  </si>
  <si>
    <t>uvedené platí pro všechny položky tohoto rozpočtu</t>
  </si>
  <si>
    <t>(46,65*2+19,65*2)*9,85</t>
  </si>
  <si>
    <t>2,7*4*3,5</t>
  </si>
  <si>
    <t>7</t>
  </si>
  <si>
    <t>941211211</t>
  </si>
  <si>
    <t>Příplatek k lešení řadovému rámovému lehkému š 0,9 m v do 25 m za první a ZKD den použití</t>
  </si>
  <si>
    <t>635036831</t>
  </si>
  <si>
    <t>1343,91*30 'Přepočtené koeficientem množství</t>
  </si>
  <si>
    <t>8</t>
  </si>
  <si>
    <t>941211811</t>
  </si>
  <si>
    <t>Demontáž lešení řadového rámového lehkého zatížení do 200 kg/m2 š do 0,9 m v do 10 m</t>
  </si>
  <si>
    <t>682062067</t>
  </si>
  <si>
    <t>944511111</t>
  </si>
  <si>
    <t>Montáž ochranné sítě z textilie z umělých vláken</t>
  </si>
  <si>
    <t>-1739618228</t>
  </si>
  <si>
    <t>10</t>
  </si>
  <si>
    <t>944511211</t>
  </si>
  <si>
    <t>Příplatek k ochranné síti za první a ZKD den použití</t>
  </si>
  <si>
    <t>-1798417407</t>
  </si>
  <si>
    <t>11</t>
  </si>
  <si>
    <t>944511811</t>
  </si>
  <si>
    <t>Demontáž ochranné sítě z textilie z umělých vláken</t>
  </si>
  <si>
    <t>-476369840</t>
  </si>
  <si>
    <t>12</t>
  </si>
  <si>
    <t>949101111</t>
  </si>
  <si>
    <t>Lešení pomocné pro objekty pozemních staveb s lešeňovou podlahou v do 1,9 m zatížení do 150 kg/m2</t>
  </si>
  <si>
    <t>-1743228965</t>
  </si>
  <si>
    <t>1np</t>
  </si>
  <si>
    <t>(18,85+4,4+4,5+85,5+85,3+18,8+18,3+73+106+37+37+34,5+38+54,8+49,5+18,5+1,5+3,1+4,5+1,35+1,35+6,0+40)</t>
  </si>
  <si>
    <t>2np</t>
  </si>
  <si>
    <t>(16,2+4,4+26+273+273+4,5+18,45+13,5)</t>
  </si>
  <si>
    <t>13</t>
  </si>
  <si>
    <t>961055111</t>
  </si>
  <si>
    <t>Bourání základů ze ŽB</t>
  </si>
  <si>
    <t>-479610688</t>
  </si>
  <si>
    <t>14</t>
  </si>
  <si>
    <t>962031133</t>
  </si>
  <si>
    <t>Bourání příček z cihel pálených na MVC tl do 150 mm</t>
  </si>
  <si>
    <t>-918756088</t>
  </si>
  <si>
    <t>(8,875+6,025+11,875+6,15*3+0,125+2,975+3,05)*3,25</t>
  </si>
  <si>
    <t>-(3*1,45+2*0,8)*1,97</t>
  </si>
  <si>
    <t>(2*6,15+6,025+5,6+6,15+2,6*2+6,15*5+1,475+1,45+5,55+0,55+1,45)*3,25</t>
  </si>
  <si>
    <t>-(4*1,45+4*0,8+0,6)*1,97</t>
  </si>
  <si>
    <t>Mezisoučet</t>
  </si>
  <si>
    <t>(5,6*4+3,6*2+0,2+6,0+3,015+5,8+1,0)*3,0</t>
  </si>
  <si>
    <t>-(2*1,45+3*0,8)*1,97</t>
  </si>
  <si>
    <t>962032231</t>
  </si>
  <si>
    <t>Bourání zdiva z cihel pálených nebo vápenopískových na MV nebo MVC přes 1 m3</t>
  </si>
  <si>
    <t>-1292405450</t>
  </si>
  <si>
    <t>výtah</t>
  </si>
  <si>
    <t>(2,7*2+2,1*2)*10,67*0,3</t>
  </si>
  <si>
    <t>-2*1,45*1,97*0,3-0,8*2,0</t>
  </si>
  <si>
    <t>16</t>
  </si>
  <si>
    <t>962032432</t>
  </si>
  <si>
    <t>Bourání zdiva cihelných z dutých nebo plných cihel pálených i nepálených na MV nebo MVC přes 1 m3</t>
  </si>
  <si>
    <t>-1441266892</t>
  </si>
  <si>
    <t>(42,65*2+15,65*2)*8,2*0,25</t>
  </si>
  <si>
    <t>(5,5*2+8,5*2)*2,9*0,25</t>
  </si>
  <si>
    <t>-(8*(5,4*1,8)+(4,1*1,3)+2*(2,7*1,8)+4*(0,9*0,6)+3*(2,35*2,15)+3*(2,33*2,8)+3*(5,4*0,7))*0,25</t>
  </si>
  <si>
    <t>-(13*(5,4*1,2)+(4,1*1,2)+(1,45*1,97))*0,25</t>
  </si>
  <si>
    <t>17</t>
  </si>
  <si>
    <t>962042334</t>
  </si>
  <si>
    <t>Bourání pilířů z betonu prostého</t>
  </si>
  <si>
    <t>1219956260</t>
  </si>
  <si>
    <t>rampa</t>
  </si>
  <si>
    <t>6*0,6*0,6*1,05</t>
  </si>
  <si>
    <t>18</t>
  </si>
  <si>
    <t>962052211</t>
  </si>
  <si>
    <t>Bourání zdiva nadzákladového ze ŽB přes 1 m3</t>
  </si>
  <si>
    <t>-303439730</t>
  </si>
  <si>
    <t>žlab, šachta</t>
  </si>
  <si>
    <t>102,55*2*0,55*0,2</t>
  </si>
  <si>
    <t>4*1,6*0,55*0,2</t>
  </si>
  <si>
    <t>obvod zeď</t>
  </si>
  <si>
    <t>(15,65*2)*0,95*0,55</t>
  </si>
  <si>
    <t>(42,65*2)*0,5*0,35</t>
  </si>
  <si>
    <t>19</t>
  </si>
  <si>
    <t>962052314</t>
  </si>
  <si>
    <t>Bourání pilířů ze ŽB</t>
  </si>
  <si>
    <t>-554847241</t>
  </si>
  <si>
    <t>(8*4*5,05)*0,4*0,4</t>
  </si>
  <si>
    <t>(8*4*2,85)*0,4*0,4</t>
  </si>
  <si>
    <t>20</t>
  </si>
  <si>
    <t>962081141</t>
  </si>
  <si>
    <t>Bourání příček ze skleněných tvárnic tl do 150 mm</t>
  </si>
  <si>
    <t>297261310</t>
  </si>
  <si>
    <t>(3*5,4*0,7+4,1*1,3)</t>
  </si>
  <si>
    <t>4,1*1,3</t>
  </si>
  <si>
    <t>1,5*1,5</t>
  </si>
  <si>
    <t>963012520</t>
  </si>
  <si>
    <t>Bourání stropů z ŽB desek š přes 300 mm tl přes 140 mm</t>
  </si>
  <si>
    <t>272593504</t>
  </si>
  <si>
    <t>7*5,6*14,6*0,25*2</t>
  </si>
  <si>
    <t>-5,6*4,1*0,25</t>
  </si>
  <si>
    <t>8,5*5,5*0,25</t>
  </si>
  <si>
    <t>22</t>
  </si>
  <si>
    <t>963015111</t>
  </si>
  <si>
    <t>Demontáž prefabrikovaných krycích desek kanálů, šachet nebo žump do hmotnosti 0,06 t</t>
  </si>
  <si>
    <t>kus</t>
  </si>
  <si>
    <t>1742065291</t>
  </si>
  <si>
    <t>23</t>
  </si>
  <si>
    <t>963051113</t>
  </si>
  <si>
    <t>Bourání ŽB stropů, rámp deskových tl přes 80 mm</t>
  </si>
  <si>
    <t>234706848</t>
  </si>
  <si>
    <t>85,3*0,1</t>
  </si>
  <si>
    <t>24</t>
  </si>
  <si>
    <t>963053935</t>
  </si>
  <si>
    <t>Bourání ŽB schodišťových ramen monolitických zazděných oboustranně</t>
  </si>
  <si>
    <t>-1631647961</t>
  </si>
  <si>
    <t>(2*5,5*1,45+2,7)*0,25</t>
  </si>
  <si>
    <t>25</t>
  </si>
  <si>
    <t>963053936</t>
  </si>
  <si>
    <t>Bourání ŽB schodišťových ramen monolitických samonosných</t>
  </si>
  <si>
    <t>68354944</t>
  </si>
  <si>
    <t>2,25*2,0*2</t>
  </si>
  <si>
    <t>26</t>
  </si>
  <si>
    <t>964011231</t>
  </si>
  <si>
    <t>Vybourání ŽB překladů prefabrikovaných dl do 3 m hmotnosti do 150 kg/m</t>
  </si>
  <si>
    <t>-232233786</t>
  </si>
  <si>
    <t>8,5*0,25*0,2</t>
  </si>
  <si>
    <t>3,0*0,85*0,15*3</t>
  </si>
  <si>
    <t>27</t>
  </si>
  <si>
    <t>964054111</t>
  </si>
  <si>
    <t>Bourání ŽB trámů, průvlaků nebo pásů průřezu do 0,36 m2</t>
  </si>
  <si>
    <t>-1755251011</t>
  </si>
  <si>
    <t>(2*8*15,65+2*2*42,65)*(0,4*0,25+0,6*0,2)</t>
  </si>
  <si>
    <t>28</t>
  </si>
  <si>
    <t>965041341</t>
  </si>
  <si>
    <t>Bourání mazanin škvárobetonových tl do 100 mm pl přes 4 m2</t>
  </si>
  <si>
    <t>-1181597861</t>
  </si>
  <si>
    <t>střecha</t>
  </si>
  <si>
    <t>42*15*0,04</t>
  </si>
  <si>
    <t>29</t>
  </si>
  <si>
    <t>965041441</t>
  </si>
  <si>
    <t>Bourání podkladů pod dlažby nebo mazanin škvárobetonových tl přes 100 mm pl přes 4 m2</t>
  </si>
  <si>
    <t>-52815082</t>
  </si>
  <si>
    <t>5,8*9,1*(0,31+0,2)/2</t>
  </si>
  <si>
    <t>30</t>
  </si>
  <si>
    <t>965042140</t>
  </si>
  <si>
    <t>Bourání krytu z litého asfaltu tl do 100 mm pl přes 4 m2</t>
  </si>
  <si>
    <t>-870274616</t>
  </si>
  <si>
    <t>(85,5+106+37+34,5+38+54,8+49,5+18,5)*0,03</t>
  </si>
  <si>
    <t>(26+373+273)*0,03</t>
  </si>
  <si>
    <t>31</t>
  </si>
  <si>
    <t>965042141</t>
  </si>
  <si>
    <t>Bourání podkladů pod dlažby nebo mazanin betonových nebo z litého asfaltu tl do 100 mm pl přes 4 m2</t>
  </si>
  <si>
    <t>2070454770</t>
  </si>
  <si>
    <t>(106+37+73+18+85,5+37+34,5+38+54,8+49,5+18,5)*0,07</t>
  </si>
  <si>
    <t>(5,15*1,45+0,9*1,6+4,0*1,45+2,05*1,35+0,1*1,05)*0,07</t>
  </si>
  <si>
    <t>18,3*0,07</t>
  </si>
  <si>
    <t>32</t>
  </si>
  <si>
    <t>965045113</t>
  </si>
  <si>
    <t>Bourání potěrů cementových nebo pískocementových tl do 50 mm pl přes 4 m2</t>
  </si>
  <si>
    <t>-1841230548</t>
  </si>
  <si>
    <t>(273+26+18,45+273)</t>
  </si>
  <si>
    <t>(13,5+3,015*1,5)</t>
  </si>
  <si>
    <t>42*15</t>
  </si>
  <si>
    <t>5,8*9,1</t>
  </si>
  <si>
    <t>33</t>
  </si>
  <si>
    <t>965049112</t>
  </si>
  <si>
    <t>Příplatek k bourání betonových mazanin za bourání mazanin se svařovanou sítí tl přes 100 mm</t>
  </si>
  <si>
    <t>1872126431</t>
  </si>
  <si>
    <t>15,4*42,4*0,15</t>
  </si>
  <si>
    <t>34</t>
  </si>
  <si>
    <t>965081213</t>
  </si>
  <si>
    <t>Bourání podlah z dlaždic keramických nebo xylolitových tl do 10 mm plochy přes 1 m2</t>
  </si>
  <si>
    <t>2122466666</t>
  </si>
  <si>
    <t>18,85+1,5+3,1+4,5+1,35+1,35+6,0</t>
  </si>
  <si>
    <t>35</t>
  </si>
  <si>
    <t>965082940</t>
  </si>
  <si>
    <t>Odstranění násypu na střechách jakékoliv plochy</t>
  </si>
  <si>
    <t>-408635449</t>
  </si>
  <si>
    <t>42*15*(0,26+0,1)/2</t>
  </si>
  <si>
    <t>36</t>
  </si>
  <si>
    <t>965082941</t>
  </si>
  <si>
    <t>Odstranění násypů pod podlahami tl přes 200 mm</t>
  </si>
  <si>
    <t>-1904475248</t>
  </si>
  <si>
    <t>42,05*15,05*0,95</t>
  </si>
  <si>
    <t>-102,55*0,5*0,45</t>
  </si>
  <si>
    <t>-32*0,4*0,4*0,95</t>
  </si>
  <si>
    <t>37</t>
  </si>
  <si>
    <t>968072244</t>
  </si>
  <si>
    <t>Vybourání kovových rámů oken jednoduchých včetně křídel pl do 1 m2</t>
  </si>
  <si>
    <t>951158603</t>
  </si>
  <si>
    <t>4*0,9*0,6</t>
  </si>
  <si>
    <t>38</t>
  </si>
  <si>
    <t>968072247</t>
  </si>
  <si>
    <t>Vybourání kovových rámů oken jednoduchých včetně křídel pl přes 4 m2</t>
  </si>
  <si>
    <t>-964484682</t>
  </si>
  <si>
    <t>(8*(5,4*1,8)+2*(2,7*1,8))</t>
  </si>
  <si>
    <t>(13*(5,4*1,2))</t>
  </si>
  <si>
    <t>39</t>
  </si>
  <si>
    <t>968072455</t>
  </si>
  <si>
    <t>Vybourání kovových dveřních zárubní pl do 2 m2</t>
  </si>
  <si>
    <t>-1038722946</t>
  </si>
  <si>
    <t>6*0,8*1,97</t>
  </si>
  <si>
    <t>0,6*1,97</t>
  </si>
  <si>
    <t>8*1,45*1,97</t>
  </si>
  <si>
    <t>3*0,8*1,97</t>
  </si>
  <si>
    <t>3*1,45*1,97</t>
  </si>
  <si>
    <t>40</t>
  </si>
  <si>
    <t>968072558</t>
  </si>
  <si>
    <t>Vybourání kovových vrat pl do 5 m2</t>
  </si>
  <si>
    <t>528394478</t>
  </si>
  <si>
    <t>(1,45*1,97)</t>
  </si>
  <si>
    <t>1,0*2,0</t>
  </si>
  <si>
    <t>41</t>
  </si>
  <si>
    <t>968072559</t>
  </si>
  <si>
    <t>Vybourání kovových vrat pl přes 5 m2</t>
  </si>
  <si>
    <t>-259339000</t>
  </si>
  <si>
    <t>(3*(2,35*2,15)+3*(2,33*2,8))</t>
  </si>
  <si>
    <t>42</t>
  </si>
  <si>
    <t>976085311</t>
  </si>
  <si>
    <t>Vybourání kanalizačních rámů včetně poklopů nebo mříží pl do 0,6 m2</t>
  </si>
  <si>
    <t>-1831731329</t>
  </si>
  <si>
    <t>43</t>
  </si>
  <si>
    <t>978059541</t>
  </si>
  <si>
    <t>Odsekání a odebrání obkladů stěn z vnitřních obkládaček plochy přes 1 m2</t>
  </si>
  <si>
    <t>-125685096</t>
  </si>
  <si>
    <t>(5,15*2+2*1,45+0,9*2+2*1,6+4,0*2+2*1,45+2,05*2+2*1,35)*2,0-(2*0,6+3*0,8)*2,0</t>
  </si>
  <si>
    <t>44</t>
  </si>
  <si>
    <t>989965632</t>
  </si>
  <si>
    <t>Demontáž výtahu pro dvě výstupní stanice (šachta 2100x2100x6650 mm, kabínka 1900x1400x2100 mm)</t>
  </si>
  <si>
    <t>ks</t>
  </si>
  <si>
    <t>83167673</t>
  </si>
  <si>
    <t>45</t>
  </si>
  <si>
    <t>989965633</t>
  </si>
  <si>
    <t>Demontáž strojovny pro výtah s dvěma výstupními stanicemi</t>
  </si>
  <si>
    <t>-977267361</t>
  </si>
  <si>
    <t>46</t>
  </si>
  <si>
    <t>989965638</t>
  </si>
  <si>
    <t>Kompletní zajištění stavby, podchycení stávající bourané nosné konstrukce, podstojkování, podbednění a pod.</t>
  </si>
  <si>
    <t>-871163748</t>
  </si>
  <si>
    <t>47</t>
  </si>
  <si>
    <t>989965639</t>
  </si>
  <si>
    <t>Odpojení technické infrastruktury (zdravotechnika, ústřední vytápění, elektroinstalace, vzdchotechnika)</t>
  </si>
  <si>
    <t>-40085175</t>
  </si>
  <si>
    <t>48</t>
  </si>
  <si>
    <t>9899656340</t>
  </si>
  <si>
    <t>Zajištění stavby - protihlukové a protiprachové bariéry</t>
  </si>
  <si>
    <t>kpl</t>
  </si>
  <si>
    <t>-400193860</t>
  </si>
  <si>
    <t>997</t>
  </si>
  <si>
    <t>Přesun sutě</t>
  </si>
  <si>
    <t>49</t>
  </si>
  <si>
    <t>997006511</t>
  </si>
  <si>
    <t>Vodorovná doprava suti s naložením a složením na skládku do 100 m</t>
  </si>
  <si>
    <t>t</t>
  </si>
  <si>
    <t>-451280563</t>
  </si>
  <si>
    <t>250,511*1,5</t>
  </si>
  <si>
    <t>50</t>
  </si>
  <si>
    <t>997006512</t>
  </si>
  <si>
    <t>Vodorovné doprava suti s naložením a složením na skládku do 1 km</t>
  </si>
  <si>
    <t>751144580</t>
  </si>
  <si>
    <t>3192,398</t>
  </si>
  <si>
    <t>zásyp</t>
  </si>
  <si>
    <t>-375,767</t>
  </si>
  <si>
    <t>51</t>
  </si>
  <si>
    <t>997006519</t>
  </si>
  <si>
    <t>Příplatek k vodorovnému přemístění suti na skládku ZKD 1 km přes 1 km</t>
  </si>
  <si>
    <t>-1670224758</t>
  </si>
  <si>
    <t>2816,631*44 'Přepočtené koeficientem množství</t>
  </si>
  <si>
    <t>52</t>
  </si>
  <si>
    <t>997013113</t>
  </si>
  <si>
    <t>Vnitrostaveništní doprava suti a vybouraných hmot pro budovy v do 12 m s použitím mechanizace</t>
  </si>
  <si>
    <t>-1657004781</t>
  </si>
  <si>
    <t>53</t>
  </si>
  <si>
    <t>997013312</t>
  </si>
  <si>
    <t>Montáž a demontáž shozu suti v do 20 m</t>
  </si>
  <si>
    <t>m</t>
  </si>
  <si>
    <t>1114344184</t>
  </si>
  <si>
    <t>2*12,5</t>
  </si>
  <si>
    <t>54</t>
  </si>
  <si>
    <t>997013322</t>
  </si>
  <si>
    <t>Příplatek k shozu suti v do 20 m za první a ZKD den použití</t>
  </si>
  <si>
    <t>676826287</t>
  </si>
  <si>
    <t>25*30 'Přepočtené koeficientem množství</t>
  </si>
  <si>
    <t>55</t>
  </si>
  <si>
    <t>997013601</t>
  </si>
  <si>
    <t>Poplatek za uložení na skládce (skládkovné) stavebního odpadu betonového kód odpadu 17 01 01</t>
  </si>
  <si>
    <t>581926091</t>
  </si>
  <si>
    <t>56</t>
  </si>
  <si>
    <t>997013602</t>
  </si>
  <si>
    <t>Poplatek za uložení na skládce (skládkovné) stavebního odpadu železobetonového kód odpadu 17 01 01 (včetně zpětného odkupu železa, bude promítnuto v jednotkové ceně)</t>
  </si>
  <si>
    <t>925125959</t>
  </si>
  <si>
    <t>57</t>
  </si>
  <si>
    <t>997013603</t>
  </si>
  <si>
    <t>Poplatek za uložení na skládce (skládkovné) stavebního odpadu cihelného kód odpadu 17 01 02</t>
  </si>
  <si>
    <t>1775463981</t>
  </si>
  <si>
    <t>58</t>
  </si>
  <si>
    <t>997013607</t>
  </si>
  <si>
    <t>Poplatek za uložení na skládce (skládkovné) stavebního odpadu keramického kód odpadu 17 01 03</t>
  </si>
  <si>
    <t>498946853</t>
  </si>
  <si>
    <t>59</t>
  </si>
  <si>
    <t>997013631</t>
  </si>
  <si>
    <t>Poplatek za uložení na skládce (skládkovné) stavebního odpadu směsného kód odpadu 17 09 04</t>
  </si>
  <si>
    <t>563135413</t>
  </si>
  <si>
    <t>60</t>
  </si>
  <si>
    <t>997013645</t>
  </si>
  <si>
    <t>Poplatek za uložení na skládce (skládkovné) odpadu asfaltového kód odpadu 17 03 02</t>
  </si>
  <si>
    <t>-1928376545</t>
  </si>
  <si>
    <t>61</t>
  </si>
  <si>
    <t>997013655</t>
  </si>
  <si>
    <t>Poplatek za uložení na skládce (skládkovné) zeminy a kamení kód odpadu 17 05 04</t>
  </si>
  <si>
    <t>993740077</t>
  </si>
  <si>
    <t>546,041-375,767</t>
  </si>
  <si>
    <t>62</t>
  </si>
  <si>
    <t>997013804</t>
  </si>
  <si>
    <t>Poplatek za uložení na skládce (skládkovné) stavebního odpadu ze skla kód odpadu 17 02 02</t>
  </si>
  <si>
    <t>-234122757</t>
  </si>
  <si>
    <t>63</t>
  </si>
  <si>
    <t>997013811</t>
  </si>
  <si>
    <t>Poplatek za uložení na skládce (skládkovné) stavebního odpadu dřevěného kód odpadu 17 02 01</t>
  </si>
  <si>
    <t>-41970407</t>
  </si>
  <si>
    <t>64</t>
  </si>
  <si>
    <t>997013814</t>
  </si>
  <si>
    <t>Poplatek za uložení na skládce (skládkovné) stavebního odpadu izolací kód odpadu 17 06 04</t>
  </si>
  <si>
    <t>736829433</t>
  </si>
  <si>
    <t>998</t>
  </si>
  <si>
    <t>Přesun hmot</t>
  </si>
  <si>
    <t>65</t>
  </si>
  <si>
    <t>998012022</t>
  </si>
  <si>
    <t>Přesun hmot pro budovy monolitické v do 12 m</t>
  </si>
  <si>
    <t>455956029</t>
  </si>
  <si>
    <t>PSV</t>
  </si>
  <si>
    <t>Práce a dodávky PSV</t>
  </si>
  <si>
    <t>711</t>
  </si>
  <si>
    <t>Izolace proti vodě, vlhkosti a plynům</t>
  </si>
  <si>
    <t>66</t>
  </si>
  <si>
    <t>711131811</t>
  </si>
  <si>
    <t>Odstranění izolace proti zemní vlhkosti vodorovné</t>
  </si>
  <si>
    <t>-973333509</t>
  </si>
  <si>
    <t>15,4*42,4</t>
  </si>
  <si>
    <t>712</t>
  </si>
  <si>
    <t>Povlakové krytiny</t>
  </si>
  <si>
    <t>67</t>
  </si>
  <si>
    <t>712300831</t>
  </si>
  <si>
    <t>Odstranění povlakové krytiny střech do 10° jednovrstvé</t>
  </si>
  <si>
    <t>-1411179352</t>
  </si>
  <si>
    <t>2*43,15*8,85</t>
  </si>
  <si>
    <t>2*16,2*6,3</t>
  </si>
  <si>
    <t>-4,4*6,9</t>
  </si>
  <si>
    <t>68</t>
  </si>
  <si>
    <t>712300832</t>
  </si>
  <si>
    <t>Odstranění povlakové krytiny střech do 10° dvouvrstvé</t>
  </si>
  <si>
    <t>-1220002066</t>
  </si>
  <si>
    <t>(42,65*2+15,65*2)*(0,25+0,35)</t>
  </si>
  <si>
    <t>6,3*5,5</t>
  </si>
  <si>
    <t>713</t>
  </si>
  <si>
    <t>Izolace tepelné</t>
  </si>
  <si>
    <t>69</t>
  </si>
  <si>
    <t>713140825</t>
  </si>
  <si>
    <t>Odstranění tepelné izolace střech nadstřešní kladené z desek pórobetonových tl do 200 mm</t>
  </si>
  <si>
    <t>1114984490</t>
  </si>
  <si>
    <t>720</t>
  </si>
  <si>
    <t>Zdravotechnika</t>
  </si>
  <si>
    <t>70</t>
  </si>
  <si>
    <t>720000001</t>
  </si>
  <si>
    <t>Demontáž zdravotechnických instalací vč. likvidace (demontáž zařizovacích předmětů, demontáž připojovacího potrubí v celém odstraňovaném objektu k hlavnímu ležatému svodu kanalizace, zaslepení připojovacího potrubí a pod.)</t>
  </si>
  <si>
    <t>set</t>
  </si>
  <si>
    <t>1631343979</t>
  </si>
  <si>
    <t>P</t>
  </si>
  <si>
    <t xml:space="preserve">Poznámka k položce:_x000d_
45 ks zařizovacích předmětů (záchodové mísy, umyvadla, výlevky apod.) Včetně kanalizačního potrubí, tvarovek, zaslepení potrubí 10 ks, ekologická likvidace_x000d_
_x000d_
_x000d_
 </t>
  </si>
  <si>
    <t>71</t>
  </si>
  <si>
    <t>720000002</t>
  </si>
  <si>
    <t>Demontáž zdravotechnických instalací vč. likvidace (demontáž vodovodní přípojky a její zaslepení, vypuštění veškerých vnitřních rozvodů vody a postupná demontáž všech prvků vnitřního vodovodu včetně koncových elementů a pod.)</t>
  </si>
  <si>
    <t>-499118831</t>
  </si>
  <si>
    <t xml:space="preserve">Poznámka k položce:_x000d_
45 ks baterií, výtokových vetilov a dalšího Záznamníky, včetně vodovodního potrubí, tvarovek, zaslepení, uzavření potrubí 8 ks, ekologická likvidace_x000d_
_x000d_
_x000d_
_x000d_
 </t>
  </si>
  <si>
    <t>721</t>
  </si>
  <si>
    <t>Zdravotechnika - vnitřní kanalizace</t>
  </si>
  <si>
    <t>72</t>
  </si>
  <si>
    <t>721210824</t>
  </si>
  <si>
    <t>Demontáž vpustí střešních DN 150</t>
  </si>
  <si>
    <t>1090998498</t>
  </si>
  <si>
    <t>730</t>
  </si>
  <si>
    <t>Ústřední vytápění</t>
  </si>
  <si>
    <t>73</t>
  </si>
  <si>
    <t>730000001</t>
  </si>
  <si>
    <t>Demontáž vytápění vč. likvidace (odpojení systému od zdroje topné vody, vypuštění systému vytápění a jeho postupná demontáž od otopných těles po páteřní rozvody a pod.)</t>
  </si>
  <si>
    <t>-2051253656</t>
  </si>
  <si>
    <t xml:space="preserve">Poznámka k položce:_x000d_
23 ks topných těles, ventilů a pod. včetně přívodních potrubí a zaslepení potrubí 12 ks, ekologická likvidace_x000d_
_x000d_
</t>
  </si>
  <si>
    <t>741</t>
  </si>
  <si>
    <t>Elektroinstalace - silnoproud</t>
  </si>
  <si>
    <t>74</t>
  </si>
  <si>
    <t>741000001</t>
  </si>
  <si>
    <t>Demontáž silnoproudé elektroinstalace, uzemnení, vč. likvidace (odpojení a zabezpečení od přípojky, demontáž svítidel, krabiček, vypínačů, zásuvek, rozvaděčů, hromosvodu a pod.)</t>
  </si>
  <si>
    <t>1783794779</t>
  </si>
  <si>
    <t xml:space="preserve">Poznámka k položce:_x000d_
35 ks svítidel, 60 ks zásuvek, vypínačů, krabiček apod., rozvaděče, 125 m hromosvodu, kabeláž, ekologická likvidace_x000d_
_x000d_
_x000d_
_x000d_
</t>
  </si>
  <si>
    <t>742</t>
  </si>
  <si>
    <t>Elektroinstalace - slaboproud</t>
  </si>
  <si>
    <t>75</t>
  </si>
  <si>
    <t>742000001</t>
  </si>
  <si>
    <t>Demontáž slaboproudé elektroinstalace vč. likvidace (odpojení slaboproudých systémů a jejich kompletní)</t>
  </si>
  <si>
    <t>-392391200</t>
  </si>
  <si>
    <t xml:space="preserve">Poznámka k položce:_x000d_
25 ks zásuvek, krabiček a pod., 85 m kabeláží, ekologická likvidace_x000d_
_x000d_
</t>
  </si>
  <si>
    <t>751</t>
  </si>
  <si>
    <t>Vzduchotechnika</t>
  </si>
  <si>
    <t>76</t>
  </si>
  <si>
    <t>751000001</t>
  </si>
  <si>
    <t>Demontáž vzduchotechniky vč. likvidace (demontáž lokálních vzduchotechnických zařízení a pod.)</t>
  </si>
  <si>
    <t>1567400717</t>
  </si>
  <si>
    <t xml:space="preserve">Poznámka k položce:_x000d_
ventilátory – 160 kg, potrubí včetně závěsů a pomocného materiálu – 240 kg, ekologická likvidace_x000d_
_x000d_
</t>
  </si>
  <si>
    <t>762</t>
  </si>
  <si>
    <t>Konstrukce tesařské</t>
  </si>
  <si>
    <t>77</t>
  </si>
  <si>
    <t>762331811</t>
  </si>
  <si>
    <t>Demontáž vázaných kcí krovů z hranolů průřezové plochy do 120 cm2</t>
  </si>
  <si>
    <t>-208425660</t>
  </si>
  <si>
    <t>45*2,6</t>
  </si>
  <si>
    <t>78</t>
  </si>
  <si>
    <t>762341811</t>
  </si>
  <si>
    <t>Demontáž bednění střech z prken</t>
  </si>
  <si>
    <t>1986568612</t>
  </si>
  <si>
    <t>41,85*2,7</t>
  </si>
  <si>
    <t>763</t>
  </si>
  <si>
    <t>Konstrukce suché výstavby</t>
  </si>
  <si>
    <t>79</t>
  </si>
  <si>
    <t>763411811</t>
  </si>
  <si>
    <t>Demontáž sanitárních příček z desek</t>
  </si>
  <si>
    <t>-1958974619</t>
  </si>
  <si>
    <t>2*1,475*2,0-2*0,6*2,0</t>
  </si>
  <si>
    <t>80</t>
  </si>
  <si>
    <t>763411821</t>
  </si>
  <si>
    <t>Demontáž dveří sanitárních příček</t>
  </si>
  <si>
    <t>1300810306</t>
  </si>
  <si>
    <t>81</t>
  </si>
  <si>
    <t>763732110</t>
  </si>
  <si>
    <t>Demontáž střešní konstrukce v do 10 m z příhradových vazníků konstrukční délky do 20 m</t>
  </si>
  <si>
    <t>-1677295375</t>
  </si>
  <si>
    <t>53*16,2</t>
  </si>
  <si>
    <t>764</t>
  </si>
  <si>
    <t>Konstrukce klempířské</t>
  </si>
  <si>
    <t>82</t>
  </si>
  <si>
    <t>764001821</t>
  </si>
  <si>
    <t>Demontáž krytiny ze svitků nebo tabulí do suti</t>
  </si>
  <si>
    <t>-218659991</t>
  </si>
  <si>
    <t>83</t>
  </si>
  <si>
    <t>764002821</t>
  </si>
  <si>
    <t>Demontáž střešního výlezu do suti</t>
  </si>
  <si>
    <t>472203642</t>
  </si>
  <si>
    <t>84</t>
  </si>
  <si>
    <t>764002841</t>
  </si>
  <si>
    <t>Demontáž oplechování horních ploch zdí a nadezdívek do suti</t>
  </si>
  <si>
    <t>-456355772</t>
  </si>
  <si>
    <t>42,65*2+15,65*2</t>
  </si>
  <si>
    <t>2,7*2</t>
  </si>
  <si>
    <t>5,5*2+8,5*2</t>
  </si>
  <si>
    <t>85</t>
  </si>
  <si>
    <t>764002851</t>
  </si>
  <si>
    <t>Demontáž oplechování parapetů do suti</t>
  </si>
  <si>
    <t>1052995230</t>
  </si>
  <si>
    <t>11*5,4+4,1+2*2,7+4*0,9</t>
  </si>
  <si>
    <t>13*5,4+4,1</t>
  </si>
  <si>
    <t>86</t>
  </si>
  <si>
    <t>764002871</t>
  </si>
  <si>
    <t>Demontáž lemování zdí do suti</t>
  </si>
  <si>
    <t>1783508635</t>
  </si>
  <si>
    <t>2,7*4+8,5</t>
  </si>
  <si>
    <t>87</t>
  </si>
  <si>
    <t>764004801</t>
  </si>
  <si>
    <t>Demontáž podokapního žlabu do suti</t>
  </si>
  <si>
    <t>1602173575</t>
  </si>
  <si>
    <t>2*43,15</t>
  </si>
  <si>
    <t>2*16,2</t>
  </si>
  <si>
    <t>43,5</t>
  </si>
  <si>
    <t>88</t>
  </si>
  <si>
    <t>764004861</t>
  </si>
  <si>
    <t>Demontáž svodu do suti</t>
  </si>
  <si>
    <t>-544649411</t>
  </si>
  <si>
    <t>4*8,65</t>
  </si>
  <si>
    <t>765</t>
  </si>
  <si>
    <t>Krytina skládaná</t>
  </si>
  <si>
    <t>89</t>
  </si>
  <si>
    <t>765151801</t>
  </si>
  <si>
    <t>Demontáž krytiny bitumenové ze šindelů do suti</t>
  </si>
  <si>
    <t>-1425531516</t>
  </si>
  <si>
    <t>90</t>
  </si>
  <si>
    <t>765192811</t>
  </si>
  <si>
    <t>Demontáž střešního výlezu jakkékoliv plochy</t>
  </si>
  <si>
    <t>-124698480</t>
  </si>
  <si>
    <t>767</t>
  </si>
  <si>
    <t>Konstrukce zámečnické</t>
  </si>
  <si>
    <t>91</t>
  </si>
  <si>
    <t>767661811</t>
  </si>
  <si>
    <t>Demontáž mříží pevných nebo otevíravých</t>
  </si>
  <si>
    <t>1716423920</t>
  </si>
  <si>
    <t>5,4*1,8+2,7*1,8+6*5,4*1,8</t>
  </si>
  <si>
    <t>776</t>
  </si>
  <si>
    <t>Podlahy povlakové</t>
  </si>
  <si>
    <t>92</t>
  </si>
  <si>
    <t>776201812</t>
  </si>
  <si>
    <t>Demontáž lepených povlakových podlah s podložkou ručně</t>
  </si>
  <si>
    <t>1529103889</t>
  </si>
  <si>
    <t>18,8+18,3</t>
  </si>
  <si>
    <t>13,5+4,5</t>
  </si>
  <si>
    <t>VRN</t>
  </si>
  <si>
    <t>Vedlejší rozpočtové náklady</t>
  </si>
  <si>
    <t>VRN3</t>
  </si>
  <si>
    <t>Zařízení staveniště</t>
  </si>
  <si>
    <t>93</t>
  </si>
  <si>
    <t>030001000</t>
  </si>
  <si>
    <t>1024</t>
  </si>
  <si>
    <t>1609266419</t>
  </si>
  <si>
    <t>Vybudování zařízení staveniště včetně</t>
  </si>
  <si>
    <t>zřízení sociálních zařízení</t>
  </si>
  <si>
    <t>zřízení připojení na energie a zajištění měření jejich spotřeby</t>
  </si>
  <si>
    <t xml:space="preserve">Zhotovitel zajistí na vlastní náklady veškerá potřebná povolení </t>
  </si>
  <si>
    <t xml:space="preserve">k užívání veřejných ploch, včetně záboru veřejného prostranství </t>
  </si>
  <si>
    <t>na náklady zhotovitele, bude-li stavba vyžadovat.</t>
  </si>
  <si>
    <t xml:space="preserve">Zhotovitel zajistí na vlastní náklady zabezpečení provádění díla tak, </t>
  </si>
  <si>
    <t xml:space="preserve">aby v souvislosti s prováděním díla nedošlo ke zranění osob </t>
  </si>
  <si>
    <t xml:space="preserve">a škodám na majetku osob a subjektů užívajících objekty a </t>
  </si>
  <si>
    <t xml:space="preserve">pozemky dotčené stavbou, k poškození stávajících staveb, </t>
  </si>
  <si>
    <t>jejich součástí, zařízení a přilehlých nemovitostí.</t>
  </si>
  <si>
    <t xml:space="preserve">Poskytnutí místnosti nebo její části včetně vybavení pracovním </t>
  </si>
  <si>
    <t xml:space="preserve">stolem a židlemi pro konání kontrolních dnů,   </t>
  </si>
  <si>
    <t xml:space="preserve">případně pro umožnění činnosti TDS, AD, SÚ. </t>
  </si>
  <si>
    <t>94</t>
  </si>
  <si>
    <t>032903000</t>
  </si>
  <si>
    <t>Náklady na provoz a údržbu vybavení staveniště</t>
  </si>
  <si>
    <t>-1168133732</t>
  </si>
  <si>
    <t>95</t>
  </si>
  <si>
    <t>034103000</t>
  </si>
  <si>
    <t>Oplocení staveniště</t>
  </si>
  <si>
    <t>1893631250</t>
  </si>
  <si>
    <t>Zhotovení dočasního oplocení staveniště</t>
  </si>
  <si>
    <t>96</t>
  </si>
  <si>
    <t>039002000</t>
  </si>
  <si>
    <t>Zrušení zařízení staveniště</t>
  </si>
  <si>
    <t>109448487</t>
  </si>
  <si>
    <t>Zrušení zařízení staveniště včetně</t>
  </si>
  <si>
    <t>zrušení sociálních zařízení</t>
  </si>
  <si>
    <t>zrušení připojení na energie a zajištění měření jejich spotřeby</t>
  </si>
  <si>
    <t>97</t>
  </si>
  <si>
    <t>039103000</t>
  </si>
  <si>
    <t>Zrušení oplocení staveniště</t>
  </si>
  <si>
    <t>-1311529062</t>
  </si>
  <si>
    <t>Zrušení dočasního oplocení staveniště</t>
  </si>
  <si>
    <t>VRN6</t>
  </si>
  <si>
    <t>Územní vlivy</t>
  </si>
  <si>
    <t>98</t>
  </si>
  <si>
    <t>060001000</t>
  </si>
  <si>
    <t>Územní vlivy - dopravní omezení</t>
  </si>
  <si>
    <t>498975776</t>
  </si>
  <si>
    <t xml:space="preserve">Náklady na vyhotovení návrhu dočasného dopravního značení, </t>
  </si>
  <si>
    <t>jeho projednání a odsouhlasení s dotčenými orgány a organizacemi,</t>
  </si>
  <si>
    <t xml:space="preserve">dodání dopravních značek a světelné signalizace, jejich rozmístění a </t>
  </si>
  <si>
    <t>přemísťování a jejich údržba v průběhu výstavby včetně následného odstranění.</t>
  </si>
  <si>
    <t>VRN7</t>
  </si>
  <si>
    <t>Provozní vlivy</t>
  </si>
  <si>
    <t>99</t>
  </si>
  <si>
    <t>070001000</t>
  </si>
  <si>
    <t>-8544635</t>
  </si>
  <si>
    <t xml:space="preserve">Tato kategorie nákladů vyjadřuje ztížené podmínky provádění tam, </t>
  </si>
  <si>
    <t xml:space="preserve">kde jsou stavební práce zcela nebo zčásti omezovány </t>
  </si>
  <si>
    <t xml:space="preserve">provozem jiných osob. Jde zejména o zvýšené náklady související s </t>
  </si>
  <si>
    <t xml:space="preserve">omezeným provozem v areálu objednatele nebo o náklady v důsledku </t>
  </si>
  <si>
    <t xml:space="preserve">nezbytného respektování stávající dopravy v okolí stavby ovlivňující </t>
  </si>
  <si>
    <t>stavební práce.</t>
  </si>
  <si>
    <t xml:space="preserve">Do této položky patří dále náklady na ztížené provádění stavebních prací </t>
  </si>
  <si>
    <t xml:space="preserve">v důsledku provozu zdravotnického zařízení </t>
  </si>
  <si>
    <t xml:space="preserve">(nutnost ochranných konstrukcí, ochranných zábradlí a hrazení, </t>
  </si>
  <si>
    <t>záchytných sítí mimo sítě na lešení, stříšek, apod.)</t>
  </si>
  <si>
    <t xml:space="preserve"> Oddělení dopravních tras pro provádění stavebních </t>
  </si>
  <si>
    <t xml:space="preserve">prací od provozu Nemocnice. </t>
  </si>
  <si>
    <t xml:space="preserve">Zajištění bezpečného a pohybu osob ( pacientů i personálu </t>
  </si>
  <si>
    <t xml:space="preserve">nemocnice) v budově podobu výstavby. </t>
  </si>
  <si>
    <t xml:space="preserve">Zajištění hygienických podmínek ( hluk a prašnost)  podle </t>
  </si>
  <si>
    <t xml:space="preserve">standardů zdravotnického zařízení.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</si>
</sst>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34</v>
      </c>
      <c r="AK20" s="32" t="s">
        <v>27</v>
      </c>
      <c r="AN20" s="27" t="s">
        <v>1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40</v>
      </c>
      <c r="E29" s="3"/>
      <c r="F29" s="32" t="s">
        <v>41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42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51</v>
      </c>
      <c r="AI60" s="41"/>
      <c r="AJ60" s="41"/>
      <c r="AK60" s="41"/>
      <c r="AL60" s="41"/>
      <c r="AM60" s="58" t="s">
        <v>52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54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51</v>
      </c>
      <c r="AI75" s="41"/>
      <c r="AJ75" s="41"/>
      <c r="AK75" s="41"/>
      <c r="AL75" s="41"/>
      <c r="AM75" s="58" t="s">
        <v>52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C01-2021-BP2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Nemocnice Rychnov nad Kněžnou – rozšíření průmyslové zóny Solnice – Kvasiny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k.ú. Rychnov nad Kněžnou (744107)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4. 1. 2021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5.6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Královéhrad.kraj, Pivovarské nám.1245, H.Králové 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>DOMY, spol. s r. o., architekt. a projekt. ateliér</v>
      </c>
      <c r="AN89" s="4"/>
      <c r="AO89" s="4"/>
      <c r="AP89" s="4"/>
      <c r="AQ89" s="38"/>
      <c r="AR89" s="39"/>
      <c r="AS89" s="71" t="s">
        <v>56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>Ecoten s.r.o.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57</v>
      </c>
      <c r="D92" s="80"/>
      <c r="E92" s="80"/>
      <c r="F92" s="80"/>
      <c r="G92" s="80"/>
      <c r="H92" s="81"/>
      <c r="I92" s="82" t="s">
        <v>58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59</v>
      </c>
      <c r="AH92" s="80"/>
      <c r="AI92" s="80"/>
      <c r="AJ92" s="80"/>
      <c r="AK92" s="80"/>
      <c r="AL92" s="80"/>
      <c r="AM92" s="80"/>
      <c r="AN92" s="82" t="s">
        <v>60</v>
      </c>
      <c r="AO92" s="80"/>
      <c r="AP92" s="84"/>
      <c r="AQ92" s="85" t="s">
        <v>61</v>
      </c>
      <c r="AR92" s="39"/>
      <c r="AS92" s="86" t="s">
        <v>62</v>
      </c>
      <c r="AT92" s="87" t="s">
        <v>63</v>
      </c>
      <c r="AU92" s="87" t="s">
        <v>64</v>
      </c>
      <c r="AV92" s="87" t="s">
        <v>65</v>
      </c>
      <c r="AW92" s="87" t="s">
        <v>66</v>
      </c>
      <c r="AX92" s="87" t="s">
        <v>67</v>
      </c>
      <c r="AY92" s="87" t="s">
        <v>68</v>
      </c>
      <c r="AZ92" s="87" t="s">
        <v>69</v>
      </c>
      <c r="BA92" s="87" t="s">
        <v>70</v>
      </c>
      <c r="BB92" s="87" t="s">
        <v>71</v>
      </c>
      <c r="BC92" s="87" t="s">
        <v>72</v>
      </c>
      <c r="BD92" s="88" t="s">
        <v>73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74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75</v>
      </c>
      <c r="BT94" s="102" t="s">
        <v>76</v>
      </c>
      <c r="BU94" s="103" t="s">
        <v>77</v>
      </c>
      <c r="BV94" s="102" t="s">
        <v>78</v>
      </c>
      <c r="BW94" s="102" t="s">
        <v>4</v>
      </c>
      <c r="BX94" s="102" t="s">
        <v>79</v>
      </c>
      <c r="CL94" s="102" t="s">
        <v>1</v>
      </c>
    </row>
    <row r="95" s="7" customFormat="1" ht="16.5" customHeight="1">
      <c r="A95" s="104" t="s">
        <v>80</v>
      </c>
      <c r="B95" s="105"/>
      <c r="C95" s="106"/>
      <c r="D95" s="107" t="s">
        <v>81</v>
      </c>
      <c r="E95" s="107"/>
      <c r="F95" s="107"/>
      <c r="G95" s="107"/>
      <c r="H95" s="107"/>
      <c r="I95" s="108"/>
      <c r="J95" s="107" t="s">
        <v>82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'00 - Demolice skladu'!J30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83</v>
      </c>
      <c r="AR95" s="105"/>
      <c r="AS95" s="111">
        <v>0</v>
      </c>
      <c r="AT95" s="112">
        <f>ROUND(SUM(AV95:AW95),2)</f>
        <v>0</v>
      </c>
      <c r="AU95" s="113">
        <f>'00 - Demolice skladu'!P142</f>
        <v>0</v>
      </c>
      <c r="AV95" s="112">
        <f>'00 - Demolice skladu'!J33</f>
        <v>0</v>
      </c>
      <c r="AW95" s="112">
        <f>'00 - Demolice skladu'!J34</f>
        <v>0</v>
      </c>
      <c r="AX95" s="112">
        <f>'00 - Demolice skladu'!J35</f>
        <v>0</v>
      </c>
      <c r="AY95" s="112">
        <f>'00 - Demolice skladu'!J36</f>
        <v>0</v>
      </c>
      <c r="AZ95" s="112">
        <f>'00 - Demolice skladu'!F33</f>
        <v>0</v>
      </c>
      <c r="BA95" s="112">
        <f>'00 - Demolice skladu'!F34</f>
        <v>0</v>
      </c>
      <c r="BB95" s="112">
        <f>'00 - Demolice skladu'!F35</f>
        <v>0</v>
      </c>
      <c r="BC95" s="112">
        <f>'00 - Demolice skladu'!F36</f>
        <v>0</v>
      </c>
      <c r="BD95" s="114">
        <f>'00 - Demolice skladu'!F37</f>
        <v>0</v>
      </c>
      <c r="BE95" s="7"/>
      <c r="BT95" s="115" t="s">
        <v>84</v>
      </c>
      <c r="BV95" s="115" t="s">
        <v>78</v>
      </c>
      <c r="BW95" s="115" t="s">
        <v>85</v>
      </c>
      <c r="BX95" s="115" t="s">
        <v>4</v>
      </c>
      <c r="CL95" s="115" t="s">
        <v>1</v>
      </c>
      <c r="CM95" s="115" t="s">
        <v>86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 - Demolice skla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86</v>
      </c>
    </row>
    <row r="4" s="1" customFormat="1" ht="24.96" customHeight="1">
      <c r="B4" s="22"/>
      <c r="D4" s="23" t="s">
        <v>87</v>
      </c>
      <c r="L4" s="22"/>
      <c r="M4" s="116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17" t="str">
        <f>'Rekapitulace stavby'!K6</f>
        <v>Nemocnice Rychnov nad Kněžnou – rozšíření průmyslové zóny Solnice – Kvasiny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4. 1. 2021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8"/>
      <c r="B27" s="119"/>
      <c r="C27" s="118"/>
      <c r="D27" s="118"/>
      <c r="E27" s="36" t="s">
        <v>1</v>
      </c>
      <c r="F27" s="36"/>
      <c r="G27" s="36"/>
      <c r="H27" s="36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36</v>
      </c>
      <c r="E30" s="38"/>
      <c r="F30" s="38"/>
      <c r="G30" s="38"/>
      <c r="H30" s="38"/>
      <c r="I30" s="38"/>
      <c r="J30" s="96">
        <f>ROUND(J142,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40</v>
      </c>
      <c r="E33" s="32" t="s">
        <v>41</v>
      </c>
      <c r="F33" s="123">
        <f>ROUND((SUM(BE142:BE548)),  2)</f>
        <v>0</v>
      </c>
      <c r="G33" s="38"/>
      <c r="H33" s="38"/>
      <c r="I33" s="124">
        <v>0.20999999999999999</v>
      </c>
      <c r="J33" s="123">
        <f>ROUND(((SUM(BE142:BE548))*I33),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23">
        <f>ROUND((SUM(BF142:BF548)),  2)</f>
        <v>0</v>
      </c>
      <c r="G34" s="38"/>
      <c r="H34" s="38"/>
      <c r="I34" s="124">
        <v>0.14999999999999999</v>
      </c>
      <c r="J34" s="123">
        <f>ROUND(((SUM(BF142:BF548))*I34),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23">
        <f>ROUND((SUM(BG142:BG548)),  2)</f>
        <v>0</v>
      </c>
      <c r="G35" s="38"/>
      <c r="H35" s="38"/>
      <c r="I35" s="124">
        <v>0.20999999999999999</v>
      </c>
      <c r="J35" s="123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23">
        <f>ROUND((SUM(BH142:BH548)),  2)</f>
        <v>0</v>
      </c>
      <c r="G36" s="38"/>
      <c r="H36" s="38"/>
      <c r="I36" s="124">
        <v>0.14999999999999999</v>
      </c>
      <c r="J36" s="123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23">
        <f>ROUND((SUM(BI142:BI548)),  2)</f>
        <v>0</v>
      </c>
      <c r="G37" s="38"/>
      <c r="H37" s="38"/>
      <c r="I37" s="124">
        <v>0</v>
      </c>
      <c r="J37" s="123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46</v>
      </c>
      <c r="E39" s="81"/>
      <c r="F39" s="81"/>
      <c r="G39" s="127" t="s">
        <v>47</v>
      </c>
      <c r="H39" s="128" t="s">
        <v>48</v>
      </c>
      <c r="I39" s="81"/>
      <c r="J39" s="129">
        <f>SUM(J30:J37)</f>
        <v>0</v>
      </c>
      <c r="K39" s="130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31" t="s">
        <v>52</v>
      </c>
      <c r="G61" s="58" t="s">
        <v>51</v>
      </c>
      <c r="H61" s="41"/>
      <c r="I61" s="41"/>
      <c r="J61" s="132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31" t="s">
        <v>52</v>
      </c>
      <c r="G76" s="58" t="s">
        <v>51</v>
      </c>
      <c r="H76" s="41"/>
      <c r="I76" s="41"/>
      <c r="J76" s="132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17" t="str">
        <f>E7</f>
        <v>Nemocnice Rychnov nad Kněžnou – rozšíření průmyslové zóny Solnice – Kvasiny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00 - Demolice skladu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k.ú. Rychnov nad Kněžnou (744107)</v>
      </c>
      <c r="G89" s="38"/>
      <c r="H89" s="38"/>
      <c r="I89" s="32" t="s">
        <v>22</v>
      </c>
      <c r="J89" s="69" t="str">
        <f>IF(J12="","",J12)</f>
        <v>4. 1. 2021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38"/>
      <c r="E91" s="38"/>
      <c r="F91" s="27" t="str">
        <f>E15</f>
        <v xml:space="preserve">Královéhrad.kraj, Pivovarské nám.1245, H.Králové  </v>
      </c>
      <c r="G91" s="38"/>
      <c r="H91" s="38"/>
      <c r="I91" s="32" t="s">
        <v>30</v>
      </c>
      <c r="J91" s="36" t="str">
        <f>E21</f>
        <v>DOMY, spol. s r. o., architekt. a projekt. ateliér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Ecoten s.r.o.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3" t="s">
        <v>91</v>
      </c>
      <c r="D94" s="125"/>
      <c r="E94" s="125"/>
      <c r="F94" s="125"/>
      <c r="G94" s="125"/>
      <c r="H94" s="125"/>
      <c r="I94" s="125"/>
      <c r="J94" s="134" t="s">
        <v>92</v>
      </c>
      <c r="K94" s="125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5" t="s">
        <v>93</v>
      </c>
      <c r="D96" s="38"/>
      <c r="E96" s="38"/>
      <c r="F96" s="38"/>
      <c r="G96" s="38"/>
      <c r="H96" s="38"/>
      <c r="I96" s="38"/>
      <c r="J96" s="96">
        <f>J142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94</v>
      </c>
    </row>
    <row r="97" s="9" customFormat="1" ht="24.96" customHeight="1">
      <c r="A97" s="9"/>
      <c r="B97" s="136"/>
      <c r="C97" s="9"/>
      <c r="D97" s="137" t="s">
        <v>95</v>
      </c>
      <c r="E97" s="138"/>
      <c r="F97" s="138"/>
      <c r="G97" s="138"/>
      <c r="H97" s="138"/>
      <c r="I97" s="138"/>
      <c r="J97" s="139">
        <f>J143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6"/>
      <c r="C98" s="9"/>
      <c r="D98" s="137" t="s">
        <v>96</v>
      </c>
      <c r="E98" s="138"/>
      <c r="F98" s="138"/>
      <c r="G98" s="138"/>
      <c r="H98" s="138"/>
      <c r="I98" s="138"/>
      <c r="J98" s="139">
        <f>J145</f>
        <v>0</v>
      </c>
      <c r="K98" s="9"/>
      <c r="L98" s="13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0"/>
      <c r="C99" s="10"/>
      <c r="D99" s="141" t="s">
        <v>97</v>
      </c>
      <c r="E99" s="142"/>
      <c r="F99" s="142"/>
      <c r="G99" s="142"/>
      <c r="H99" s="142"/>
      <c r="I99" s="142"/>
      <c r="J99" s="143">
        <f>J146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98</v>
      </c>
      <c r="E100" s="142"/>
      <c r="F100" s="142"/>
      <c r="G100" s="142"/>
      <c r="H100" s="142"/>
      <c r="I100" s="142"/>
      <c r="J100" s="143">
        <f>J164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99</v>
      </c>
      <c r="E101" s="142"/>
      <c r="F101" s="142"/>
      <c r="G101" s="142"/>
      <c r="H101" s="142"/>
      <c r="I101" s="142"/>
      <c r="J101" s="143">
        <f>J348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100</v>
      </c>
      <c r="E102" s="142"/>
      <c r="F102" s="142"/>
      <c r="G102" s="142"/>
      <c r="H102" s="142"/>
      <c r="I102" s="142"/>
      <c r="J102" s="143">
        <f>J380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6"/>
      <c r="C103" s="9"/>
      <c r="D103" s="137" t="s">
        <v>101</v>
      </c>
      <c r="E103" s="138"/>
      <c r="F103" s="138"/>
      <c r="G103" s="138"/>
      <c r="H103" s="138"/>
      <c r="I103" s="138"/>
      <c r="J103" s="139">
        <f>J382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0"/>
      <c r="C104" s="10"/>
      <c r="D104" s="141" t="s">
        <v>102</v>
      </c>
      <c r="E104" s="142"/>
      <c r="F104" s="142"/>
      <c r="G104" s="142"/>
      <c r="H104" s="142"/>
      <c r="I104" s="142"/>
      <c r="J104" s="143">
        <f>J383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0"/>
      <c r="C105" s="10"/>
      <c r="D105" s="141" t="s">
        <v>103</v>
      </c>
      <c r="E105" s="142"/>
      <c r="F105" s="142"/>
      <c r="G105" s="142"/>
      <c r="H105" s="142"/>
      <c r="I105" s="142"/>
      <c r="J105" s="143">
        <f>J388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0"/>
      <c r="C106" s="10"/>
      <c r="D106" s="141" t="s">
        <v>104</v>
      </c>
      <c r="E106" s="142"/>
      <c r="F106" s="142"/>
      <c r="G106" s="142"/>
      <c r="H106" s="142"/>
      <c r="I106" s="142"/>
      <c r="J106" s="143">
        <f>J400</f>
        <v>0</v>
      </c>
      <c r="K106" s="10"/>
      <c r="L106" s="14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0"/>
      <c r="C107" s="10"/>
      <c r="D107" s="141" t="s">
        <v>105</v>
      </c>
      <c r="E107" s="142"/>
      <c r="F107" s="142"/>
      <c r="G107" s="142"/>
      <c r="H107" s="142"/>
      <c r="I107" s="142"/>
      <c r="J107" s="143">
        <f>J405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0"/>
      <c r="C108" s="10"/>
      <c r="D108" s="141" t="s">
        <v>106</v>
      </c>
      <c r="E108" s="142"/>
      <c r="F108" s="142"/>
      <c r="G108" s="142"/>
      <c r="H108" s="142"/>
      <c r="I108" s="142"/>
      <c r="J108" s="143">
        <f>J410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0"/>
      <c r="C109" s="10"/>
      <c r="D109" s="141" t="s">
        <v>107</v>
      </c>
      <c r="E109" s="142"/>
      <c r="F109" s="142"/>
      <c r="G109" s="142"/>
      <c r="H109" s="142"/>
      <c r="I109" s="142"/>
      <c r="J109" s="143">
        <f>J412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0"/>
      <c r="C110" s="10"/>
      <c r="D110" s="141" t="s">
        <v>108</v>
      </c>
      <c r="E110" s="142"/>
      <c r="F110" s="142"/>
      <c r="G110" s="142"/>
      <c r="H110" s="142"/>
      <c r="I110" s="142"/>
      <c r="J110" s="143">
        <f>J415</f>
        <v>0</v>
      </c>
      <c r="K110" s="10"/>
      <c r="L110" s="14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0"/>
      <c r="C111" s="10"/>
      <c r="D111" s="141" t="s">
        <v>109</v>
      </c>
      <c r="E111" s="142"/>
      <c r="F111" s="142"/>
      <c r="G111" s="142"/>
      <c r="H111" s="142"/>
      <c r="I111" s="142"/>
      <c r="J111" s="143">
        <f>J418</f>
        <v>0</v>
      </c>
      <c r="K111" s="10"/>
      <c r="L111" s="14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0"/>
      <c r="C112" s="10"/>
      <c r="D112" s="141" t="s">
        <v>110</v>
      </c>
      <c r="E112" s="142"/>
      <c r="F112" s="142"/>
      <c r="G112" s="142"/>
      <c r="H112" s="142"/>
      <c r="I112" s="142"/>
      <c r="J112" s="143">
        <f>J421</f>
        <v>0</v>
      </c>
      <c r="K112" s="10"/>
      <c r="L112" s="14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0"/>
      <c r="C113" s="10"/>
      <c r="D113" s="141" t="s">
        <v>111</v>
      </c>
      <c r="E113" s="142"/>
      <c r="F113" s="142"/>
      <c r="G113" s="142"/>
      <c r="H113" s="142"/>
      <c r="I113" s="142"/>
      <c r="J113" s="143">
        <f>J424</f>
        <v>0</v>
      </c>
      <c r="K113" s="10"/>
      <c r="L113" s="14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0"/>
      <c r="C114" s="10"/>
      <c r="D114" s="141" t="s">
        <v>112</v>
      </c>
      <c r="E114" s="142"/>
      <c r="F114" s="142"/>
      <c r="G114" s="142"/>
      <c r="H114" s="142"/>
      <c r="I114" s="142"/>
      <c r="J114" s="143">
        <f>J435</f>
        <v>0</v>
      </c>
      <c r="K114" s="10"/>
      <c r="L114" s="14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0"/>
      <c r="C115" s="10"/>
      <c r="D115" s="141" t="s">
        <v>113</v>
      </c>
      <c r="E115" s="142"/>
      <c r="F115" s="142"/>
      <c r="G115" s="142"/>
      <c r="H115" s="142"/>
      <c r="I115" s="142"/>
      <c r="J115" s="143">
        <f>J444</f>
        <v>0</v>
      </c>
      <c r="K115" s="10"/>
      <c r="L115" s="14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0"/>
      <c r="C116" s="10"/>
      <c r="D116" s="141" t="s">
        <v>114</v>
      </c>
      <c r="E116" s="142"/>
      <c r="F116" s="142"/>
      <c r="G116" s="142"/>
      <c r="H116" s="142"/>
      <c r="I116" s="142"/>
      <c r="J116" s="143">
        <f>J469</f>
        <v>0</v>
      </c>
      <c r="K116" s="10"/>
      <c r="L116" s="14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0"/>
      <c r="C117" s="10"/>
      <c r="D117" s="141" t="s">
        <v>115</v>
      </c>
      <c r="E117" s="142"/>
      <c r="F117" s="142"/>
      <c r="G117" s="142"/>
      <c r="H117" s="142"/>
      <c r="I117" s="142"/>
      <c r="J117" s="143">
        <f>J476</f>
        <v>0</v>
      </c>
      <c r="K117" s="10"/>
      <c r="L117" s="14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0"/>
      <c r="C118" s="10"/>
      <c r="D118" s="141" t="s">
        <v>116</v>
      </c>
      <c r="E118" s="142"/>
      <c r="F118" s="142"/>
      <c r="G118" s="142"/>
      <c r="H118" s="142"/>
      <c r="I118" s="142"/>
      <c r="J118" s="143">
        <f>J480</f>
        <v>0</v>
      </c>
      <c r="K118" s="10"/>
      <c r="L118" s="14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36"/>
      <c r="C119" s="9"/>
      <c r="D119" s="137" t="s">
        <v>117</v>
      </c>
      <c r="E119" s="138"/>
      <c r="F119" s="138"/>
      <c r="G119" s="138"/>
      <c r="H119" s="138"/>
      <c r="I119" s="138"/>
      <c r="J119" s="139">
        <f>J487</f>
        <v>0</v>
      </c>
      <c r="K119" s="9"/>
      <c r="L119" s="136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40"/>
      <c r="C120" s="10"/>
      <c r="D120" s="141" t="s">
        <v>118</v>
      </c>
      <c r="E120" s="142"/>
      <c r="F120" s="142"/>
      <c r="G120" s="142"/>
      <c r="H120" s="142"/>
      <c r="I120" s="142"/>
      <c r="J120" s="143">
        <f>J488</f>
        <v>0</v>
      </c>
      <c r="K120" s="10"/>
      <c r="L120" s="14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40"/>
      <c r="C121" s="10"/>
      <c r="D121" s="141" t="s">
        <v>119</v>
      </c>
      <c r="E121" s="142"/>
      <c r="F121" s="142"/>
      <c r="G121" s="142"/>
      <c r="H121" s="142"/>
      <c r="I121" s="142"/>
      <c r="J121" s="143">
        <f>J521</f>
        <v>0</v>
      </c>
      <c r="K121" s="10"/>
      <c r="L121" s="14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40"/>
      <c r="C122" s="10"/>
      <c r="D122" s="141" t="s">
        <v>120</v>
      </c>
      <c r="E122" s="142"/>
      <c r="F122" s="142"/>
      <c r="G122" s="142"/>
      <c r="H122" s="142"/>
      <c r="I122" s="142"/>
      <c r="J122" s="143">
        <f>J529</f>
        <v>0</v>
      </c>
      <c r="K122" s="10"/>
      <c r="L122" s="14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121</v>
      </c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6.25" customHeight="1">
      <c r="A132" s="38"/>
      <c r="B132" s="39"/>
      <c r="C132" s="38"/>
      <c r="D132" s="38"/>
      <c r="E132" s="117" t="str">
        <f>E7</f>
        <v>Nemocnice Rychnov nad Kněžnou – rozšíření průmyslové zóny Solnice – Kvasiny</v>
      </c>
      <c r="F132" s="32"/>
      <c r="G132" s="32"/>
      <c r="H132" s="32"/>
      <c r="I132" s="38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88</v>
      </c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38"/>
      <c r="D134" s="38"/>
      <c r="E134" s="67" t="str">
        <f>E9</f>
        <v>00 - Demolice skladu</v>
      </c>
      <c r="F134" s="38"/>
      <c r="G134" s="38"/>
      <c r="H134" s="38"/>
      <c r="I134" s="38"/>
      <c r="J134" s="38"/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38"/>
      <c r="D135" s="38"/>
      <c r="E135" s="38"/>
      <c r="F135" s="38"/>
      <c r="G135" s="38"/>
      <c r="H135" s="38"/>
      <c r="I135" s="38"/>
      <c r="J135" s="38"/>
      <c r="K135" s="38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38"/>
      <c r="E136" s="38"/>
      <c r="F136" s="27" t="str">
        <f>F12</f>
        <v>k.ú. Rychnov nad Kněžnou (744107)</v>
      </c>
      <c r="G136" s="38"/>
      <c r="H136" s="38"/>
      <c r="I136" s="32" t="s">
        <v>22</v>
      </c>
      <c r="J136" s="69" t="str">
        <f>IF(J12="","",J12)</f>
        <v>4. 1. 2021</v>
      </c>
      <c r="K136" s="38"/>
      <c r="L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38"/>
      <c r="D137" s="38"/>
      <c r="E137" s="38"/>
      <c r="F137" s="38"/>
      <c r="G137" s="38"/>
      <c r="H137" s="38"/>
      <c r="I137" s="38"/>
      <c r="J137" s="38"/>
      <c r="K137" s="38"/>
      <c r="L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40.05" customHeight="1">
      <c r="A138" s="38"/>
      <c r="B138" s="39"/>
      <c r="C138" s="32" t="s">
        <v>24</v>
      </c>
      <c r="D138" s="38"/>
      <c r="E138" s="38"/>
      <c r="F138" s="27" t="str">
        <f>E15</f>
        <v xml:space="preserve">Královéhrad.kraj, Pivovarské nám.1245, H.Králové  </v>
      </c>
      <c r="G138" s="38"/>
      <c r="H138" s="38"/>
      <c r="I138" s="32" t="s">
        <v>30</v>
      </c>
      <c r="J138" s="36" t="str">
        <f>E21</f>
        <v>DOMY, spol. s r. o., architekt. a projekt. ateliér</v>
      </c>
      <c r="K138" s="38"/>
      <c r="L138" s="55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28</v>
      </c>
      <c r="D139" s="38"/>
      <c r="E139" s="38"/>
      <c r="F139" s="27" t="str">
        <f>IF(E18="","",E18)</f>
        <v>Vyplň údaj</v>
      </c>
      <c r="G139" s="38"/>
      <c r="H139" s="38"/>
      <c r="I139" s="32" t="s">
        <v>33</v>
      </c>
      <c r="J139" s="36" t="str">
        <f>E24</f>
        <v>Ecoten s.r.o.</v>
      </c>
      <c r="K139" s="38"/>
      <c r="L139" s="55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38"/>
      <c r="D140" s="38"/>
      <c r="E140" s="38"/>
      <c r="F140" s="38"/>
      <c r="G140" s="38"/>
      <c r="H140" s="38"/>
      <c r="I140" s="38"/>
      <c r="J140" s="38"/>
      <c r="K140" s="38"/>
      <c r="L140" s="55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144"/>
      <c r="B141" s="145"/>
      <c r="C141" s="146" t="s">
        <v>122</v>
      </c>
      <c r="D141" s="147" t="s">
        <v>61</v>
      </c>
      <c r="E141" s="147" t="s">
        <v>57</v>
      </c>
      <c r="F141" s="147" t="s">
        <v>58</v>
      </c>
      <c r="G141" s="147" t="s">
        <v>123</v>
      </c>
      <c r="H141" s="147" t="s">
        <v>124</v>
      </c>
      <c r="I141" s="147" t="s">
        <v>125</v>
      </c>
      <c r="J141" s="148" t="s">
        <v>92</v>
      </c>
      <c r="K141" s="149" t="s">
        <v>126</v>
      </c>
      <c r="L141" s="150"/>
      <c r="M141" s="86" t="s">
        <v>1</v>
      </c>
      <c r="N141" s="87" t="s">
        <v>40</v>
      </c>
      <c r="O141" s="87" t="s">
        <v>127</v>
      </c>
      <c r="P141" s="87" t="s">
        <v>128</v>
      </c>
      <c r="Q141" s="87" t="s">
        <v>129</v>
      </c>
      <c r="R141" s="87" t="s">
        <v>130</v>
      </c>
      <c r="S141" s="87" t="s">
        <v>131</v>
      </c>
      <c r="T141" s="88" t="s">
        <v>132</v>
      </c>
      <c r="U141" s="144"/>
      <c r="V141" s="144"/>
      <c r="W141" s="144"/>
      <c r="X141" s="144"/>
      <c r="Y141" s="144"/>
      <c r="Z141" s="144"/>
      <c r="AA141" s="144"/>
      <c r="AB141" s="144"/>
      <c r="AC141" s="144"/>
      <c r="AD141" s="144"/>
      <c r="AE141" s="144"/>
    </row>
    <row r="142" s="2" customFormat="1" ht="22.8" customHeight="1">
      <c r="A142" s="38"/>
      <c r="B142" s="39"/>
      <c r="C142" s="93" t="s">
        <v>133</v>
      </c>
      <c r="D142" s="38"/>
      <c r="E142" s="38"/>
      <c r="F142" s="38"/>
      <c r="G142" s="38"/>
      <c r="H142" s="38"/>
      <c r="I142" s="38"/>
      <c r="J142" s="151">
        <f>BK142</f>
        <v>0</v>
      </c>
      <c r="K142" s="38"/>
      <c r="L142" s="39"/>
      <c r="M142" s="89"/>
      <c r="N142" s="73"/>
      <c r="O142" s="90"/>
      <c r="P142" s="152">
        <f>P143+P145+P382+P487</f>
        <v>0</v>
      </c>
      <c r="Q142" s="90"/>
      <c r="R142" s="152">
        <f>R143+R145+R382+R487</f>
        <v>213.11255399999999</v>
      </c>
      <c r="S142" s="90"/>
      <c r="T142" s="153">
        <f>T143+T145+T382+T487</f>
        <v>3192.3977157999998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75</v>
      </c>
      <c r="AU142" s="19" t="s">
        <v>94</v>
      </c>
      <c r="BK142" s="154">
        <f>BK143+BK145+BK382+BK487</f>
        <v>0</v>
      </c>
    </row>
    <row r="143" s="12" customFormat="1" ht="25.92" customHeight="1">
      <c r="A143" s="12"/>
      <c r="B143" s="155"/>
      <c r="C143" s="12"/>
      <c r="D143" s="156" t="s">
        <v>75</v>
      </c>
      <c r="E143" s="157" t="s">
        <v>76</v>
      </c>
      <c r="F143" s="157" t="s">
        <v>134</v>
      </c>
      <c r="G143" s="12"/>
      <c r="H143" s="12"/>
      <c r="I143" s="158"/>
      <c r="J143" s="159">
        <f>BK143</f>
        <v>0</v>
      </c>
      <c r="K143" s="12"/>
      <c r="L143" s="155"/>
      <c r="M143" s="160"/>
      <c r="N143" s="161"/>
      <c r="O143" s="161"/>
      <c r="P143" s="162">
        <f>P144</f>
        <v>0</v>
      </c>
      <c r="Q143" s="161"/>
      <c r="R143" s="162">
        <f>R144</f>
        <v>0</v>
      </c>
      <c r="S143" s="161"/>
      <c r="T143" s="163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6" t="s">
        <v>84</v>
      </c>
      <c r="AT143" s="164" t="s">
        <v>75</v>
      </c>
      <c r="AU143" s="164" t="s">
        <v>76</v>
      </c>
      <c r="AY143" s="156" t="s">
        <v>135</v>
      </c>
      <c r="BK143" s="165">
        <f>BK144</f>
        <v>0</v>
      </c>
    </row>
    <row r="144" s="2" customFormat="1" ht="66.75" customHeight="1">
      <c r="A144" s="38"/>
      <c r="B144" s="166"/>
      <c r="C144" s="167" t="s">
        <v>84</v>
      </c>
      <c r="D144" s="167" t="s">
        <v>136</v>
      </c>
      <c r="E144" s="168" t="s">
        <v>137</v>
      </c>
      <c r="F144" s="169" t="s">
        <v>138</v>
      </c>
      <c r="G144" s="170" t="s">
        <v>1</v>
      </c>
      <c r="H144" s="171">
        <v>0</v>
      </c>
      <c r="I144" s="172"/>
      <c r="J144" s="173">
        <f>ROUND(I144*H144,2)</f>
        <v>0</v>
      </c>
      <c r="K144" s="174"/>
      <c r="L144" s="39"/>
      <c r="M144" s="175" t="s">
        <v>1</v>
      </c>
      <c r="N144" s="176" t="s">
        <v>41</v>
      </c>
      <c r="O144" s="77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79" t="s">
        <v>139</v>
      </c>
      <c r="AT144" s="179" t="s">
        <v>136</v>
      </c>
      <c r="AU144" s="179" t="s">
        <v>84</v>
      </c>
      <c r="AY144" s="19" t="s">
        <v>135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9" t="s">
        <v>84</v>
      </c>
      <c r="BK144" s="180">
        <f>ROUND(I144*H144,2)</f>
        <v>0</v>
      </c>
      <c r="BL144" s="19" t="s">
        <v>139</v>
      </c>
      <c r="BM144" s="179" t="s">
        <v>140</v>
      </c>
    </row>
    <row r="145" s="12" customFormat="1" ht="25.92" customHeight="1">
      <c r="A145" s="12"/>
      <c r="B145" s="155"/>
      <c r="C145" s="12"/>
      <c r="D145" s="156" t="s">
        <v>75</v>
      </c>
      <c r="E145" s="157" t="s">
        <v>141</v>
      </c>
      <c r="F145" s="157" t="s">
        <v>142</v>
      </c>
      <c r="G145" s="12"/>
      <c r="H145" s="12"/>
      <c r="I145" s="158"/>
      <c r="J145" s="159">
        <f>BK145</f>
        <v>0</v>
      </c>
      <c r="K145" s="12"/>
      <c r="L145" s="155"/>
      <c r="M145" s="160"/>
      <c r="N145" s="161"/>
      <c r="O145" s="161"/>
      <c r="P145" s="162">
        <f>P146+P164+P348+P380</f>
        <v>0</v>
      </c>
      <c r="Q145" s="161"/>
      <c r="R145" s="162">
        <f>R146+R164+R348+R380</f>
        <v>213.11255399999999</v>
      </c>
      <c r="S145" s="161"/>
      <c r="T145" s="163">
        <f>T146+T164+T348+T380</f>
        <v>3000.102198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6" t="s">
        <v>84</v>
      </c>
      <c r="AT145" s="164" t="s">
        <v>75</v>
      </c>
      <c r="AU145" s="164" t="s">
        <v>76</v>
      </c>
      <c r="AY145" s="156" t="s">
        <v>135</v>
      </c>
      <c r="BK145" s="165">
        <f>BK146+BK164+BK348+BK380</f>
        <v>0</v>
      </c>
    </row>
    <row r="146" s="12" customFormat="1" ht="22.8" customHeight="1">
      <c r="A146" s="12"/>
      <c r="B146" s="155"/>
      <c r="C146" s="12"/>
      <c r="D146" s="156" t="s">
        <v>75</v>
      </c>
      <c r="E146" s="181" t="s">
        <v>84</v>
      </c>
      <c r="F146" s="181" t="s">
        <v>143</v>
      </c>
      <c r="G146" s="12"/>
      <c r="H146" s="12"/>
      <c r="I146" s="158"/>
      <c r="J146" s="182">
        <f>BK146</f>
        <v>0</v>
      </c>
      <c r="K146" s="12"/>
      <c r="L146" s="155"/>
      <c r="M146" s="160"/>
      <c r="N146" s="161"/>
      <c r="O146" s="161"/>
      <c r="P146" s="162">
        <f>SUM(P147:P163)</f>
        <v>0</v>
      </c>
      <c r="Q146" s="161"/>
      <c r="R146" s="162">
        <f>SUM(R147:R163)</f>
        <v>212.93435</v>
      </c>
      <c r="S146" s="161"/>
      <c r="T146" s="163">
        <f>SUM(T147:T163)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6" t="s">
        <v>84</v>
      </c>
      <c r="AT146" s="164" t="s">
        <v>75</v>
      </c>
      <c r="AU146" s="164" t="s">
        <v>84</v>
      </c>
      <c r="AY146" s="156" t="s">
        <v>135</v>
      </c>
      <c r="BK146" s="165">
        <f>SUM(BK147:BK163)</f>
        <v>0</v>
      </c>
    </row>
    <row r="147" s="2" customFormat="1" ht="33" customHeight="1">
      <c r="A147" s="38"/>
      <c r="B147" s="166"/>
      <c r="C147" s="167" t="s">
        <v>86</v>
      </c>
      <c r="D147" s="167" t="s">
        <v>136</v>
      </c>
      <c r="E147" s="168" t="s">
        <v>144</v>
      </c>
      <c r="F147" s="169" t="s">
        <v>145</v>
      </c>
      <c r="G147" s="170" t="s">
        <v>146</v>
      </c>
      <c r="H147" s="171">
        <v>250.511</v>
      </c>
      <c r="I147" s="172"/>
      <c r="J147" s="173">
        <f>ROUND(I147*H147,2)</f>
        <v>0</v>
      </c>
      <c r="K147" s="174"/>
      <c r="L147" s="39"/>
      <c r="M147" s="175" t="s">
        <v>1</v>
      </c>
      <c r="N147" s="176" t="s">
        <v>41</v>
      </c>
      <c r="O147" s="77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79" t="s">
        <v>139</v>
      </c>
      <c r="AT147" s="179" t="s">
        <v>136</v>
      </c>
      <c r="AU147" s="179" t="s">
        <v>86</v>
      </c>
      <c r="AY147" s="19" t="s">
        <v>135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9" t="s">
        <v>84</v>
      </c>
      <c r="BK147" s="180">
        <f>ROUND(I147*H147,2)</f>
        <v>0</v>
      </c>
      <c r="BL147" s="19" t="s">
        <v>139</v>
      </c>
      <c r="BM147" s="179" t="s">
        <v>147</v>
      </c>
    </row>
    <row r="148" s="13" customFormat="1">
      <c r="A148" s="13"/>
      <c r="B148" s="183"/>
      <c r="C148" s="13"/>
      <c r="D148" s="184" t="s">
        <v>148</v>
      </c>
      <c r="E148" s="185" t="s">
        <v>1</v>
      </c>
      <c r="F148" s="186" t="s">
        <v>149</v>
      </c>
      <c r="G148" s="13"/>
      <c r="H148" s="185" t="s">
        <v>1</v>
      </c>
      <c r="I148" s="187"/>
      <c r="J148" s="13"/>
      <c r="K148" s="13"/>
      <c r="L148" s="183"/>
      <c r="M148" s="188"/>
      <c r="N148" s="189"/>
      <c r="O148" s="189"/>
      <c r="P148" s="189"/>
      <c r="Q148" s="189"/>
      <c r="R148" s="189"/>
      <c r="S148" s="189"/>
      <c r="T148" s="19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5" t="s">
        <v>148</v>
      </c>
      <c r="AU148" s="185" t="s">
        <v>86</v>
      </c>
      <c r="AV148" s="13" t="s">
        <v>84</v>
      </c>
      <c r="AW148" s="13" t="s">
        <v>32</v>
      </c>
      <c r="AX148" s="13" t="s">
        <v>76</v>
      </c>
      <c r="AY148" s="185" t="s">
        <v>135</v>
      </c>
    </row>
    <row r="149" s="14" customFormat="1">
      <c r="A149" s="14"/>
      <c r="B149" s="191"/>
      <c r="C149" s="14"/>
      <c r="D149" s="184" t="s">
        <v>148</v>
      </c>
      <c r="E149" s="192" t="s">
        <v>1</v>
      </c>
      <c r="F149" s="193" t="s">
        <v>150</v>
      </c>
      <c r="G149" s="14"/>
      <c r="H149" s="194">
        <v>250.511</v>
      </c>
      <c r="I149" s="195"/>
      <c r="J149" s="14"/>
      <c r="K149" s="14"/>
      <c r="L149" s="191"/>
      <c r="M149" s="196"/>
      <c r="N149" s="197"/>
      <c r="O149" s="197"/>
      <c r="P149" s="197"/>
      <c r="Q149" s="197"/>
      <c r="R149" s="197"/>
      <c r="S149" s="197"/>
      <c r="T149" s="19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2" t="s">
        <v>148</v>
      </c>
      <c r="AU149" s="192" t="s">
        <v>86</v>
      </c>
      <c r="AV149" s="14" t="s">
        <v>86</v>
      </c>
      <c r="AW149" s="14" t="s">
        <v>32</v>
      </c>
      <c r="AX149" s="14" t="s">
        <v>76</v>
      </c>
      <c r="AY149" s="192" t="s">
        <v>135</v>
      </c>
    </row>
    <row r="150" s="15" customFormat="1">
      <c r="A150" s="15"/>
      <c r="B150" s="199"/>
      <c r="C150" s="15"/>
      <c r="D150" s="184" t="s">
        <v>148</v>
      </c>
      <c r="E150" s="200" t="s">
        <v>1</v>
      </c>
      <c r="F150" s="201" t="s">
        <v>151</v>
      </c>
      <c r="G150" s="15"/>
      <c r="H150" s="202">
        <v>250.511</v>
      </c>
      <c r="I150" s="203"/>
      <c r="J150" s="15"/>
      <c r="K150" s="15"/>
      <c r="L150" s="199"/>
      <c r="M150" s="204"/>
      <c r="N150" s="205"/>
      <c r="O150" s="205"/>
      <c r="P150" s="205"/>
      <c r="Q150" s="205"/>
      <c r="R150" s="205"/>
      <c r="S150" s="205"/>
      <c r="T150" s="20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00" t="s">
        <v>148</v>
      </c>
      <c r="AU150" s="200" t="s">
        <v>86</v>
      </c>
      <c r="AV150" s="15" t="s">
        <v>139</v>
      </c>
      <c r="AW150" s="15" t="s">
        <v>32</v>
      </c>
      <c r="AX150" s="15" t="s">
        <v>84</v>
      </c>
      <c r="AY150" s="200" t="s">
        <v>135</v>
      </c>
    </row>
    <row r="151" s="2" customFormat="1" ht="24.15" customHeight="1">
      <c r="A151" s="38"/>
      <c r="B151" s="166"/>
      <c r="C151" s="167" t="s">
        <v>152</v>
      </c>
      <c r="D151" s="167" t="s">
        <v>136</v>
      </c>
      <c r="E151" s="168" t="s">
        <v>153</v>
      </c>
      <c r="F151" s="169" t="s">
        <v>154</v>
      </c>
      <c r="G151" s="170" t="s">
        <v>146</v>
      </c>
      <c r="H151" s="171">
        <v>250.511</v>
      </c>
      <c r="I151" s="172"/>
      <c r="J151" s="173">
        <f>ROUND(I151*H151,2)</f>
        <v>0</v>
      </c>
      <c r="K151" s="174"/>
      <c r="L151" s="39"/>
      <c r="M151" s="175" t="s">
        <v>1</v>
      </c>
      <c r="N151" s="176" t="s">
        <v>41</v>
      </c>
      <c r="O151" s="77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79" t="s">
        <v>139</v>
      </c>
      <c r="AT151" s="179" t="s">
        <v>136</v>
      </c>
      <c r="AU151" s="179" t="s">
        <v>86</v>
      </c>
      <c r="AY151" s="19" t="s">
        <v>135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9" t="s">
        <v>84</v>
      </c>
      <c r="BK151" s="180">
        <f>ROUND(I151*H151,2)</f>
        <v>0</v>
      </c>
      <c r="BL151" s="19" t="s">
        <v>139</v>
      </c>
      <c r="BM151" s="179" t="s">
        <v>155</v>
      </c>
    </row>
    <row r="152" s="2" customFormat="1" ht="24.15" customHeight="1">
      <c r="A152" s="38"/>
      <c r="B152" s="166"/>
      <c r="C152" s="167" t="s">
        <v>139</v>
      </c>
      <c r="D152" s="167" t="s">
        <v>136</v>
      </c>
      <c r="E152" s="168" t="s">
        <v>156</v>
      </c>
      <c r="F152" s="169" t="s">
        <v>157</v>
      </c>
      <c r="G152" s="170" t="s">
        <v>146</v>
      </c>
      <c r="H152" s="171">
        <v>250.511</v>
      </c>
      <c r="I152" s="172"/>
      <c r="J152" s="173">
        <f>ROUND(I152*H152,2)</f>
        <v>0</v>
      </c>
      <c r="K152" s="174"/>
      <c r="L152" s="39"/>
      <c r="M152" s="175" t="s">
        <v>1</v>
      </c>
      <c r="N152" s="176" t="s">
        <v>41</v>
      </c>
      <c r="O152" s="77"/>
      <c r="P152" s="177">
        <f>O152*H152</f>
        <v>0</v>
      </c>
      <c r="Q152" s="177">
        <v>0.84999999999999998</v>
      </c>
      <c r="R152" s="177">
        <f>Q152*H152</f>
        <v>212.93435</v>
      </c>
      <c r="S152" s="177">
        <v>0</v>
      </c>
      <c r="T152" s="17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79" t="s">
        <v>139</v>
      </c>
      <c r="AT152" s="179" t="s">
        <v>136</v>
      </c>
      <c r="AU152" s="179" t="s">
        <v>86</v>
      </c>
      <c r="AY152" s="19" t="s">
        <v>135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9" t="s">
        <v>84</v>
      </c>
      <c r="BK152" s="180">
        <f>ROUND(I152*H152,2)</f>
        <v>0</v>
      </c>
      <c r="BL152" s="19" t="s">
        <v>139</v>
      </c>
      <c r="BM152" s="179" t="s">
        <v>158</v>
      </c>
    </row>
    <row r="153" s="13" customFormat="1">
      <c r="A153" s="13"/>
      <c r="B153" s="183"/>
      <c r="C153" s="13"/>
      <c r="D153" s="184" t="s">
        <v>148</v>
      </c>
      <c r="E153" s="185" t="s">
        <v>1</v>
      </c>
      <c r="F153" s="186" t="s">
        <v>159</v>
      </c>
      <c r="G153" s="13"/>
      <c r="H153" s="185" t="s">
        <v>1</v>
      </c>
      <c r="I153" s="187"/>
      <c r="J153" s="13"/>
      <c r="K153" s="13"/>
      <c r="L153" s="183"/>
      <c r="M153" s="188"/>
      <c r="N153" s="189"/>
      <c r="O153" s="189"/>
      <c r="P153" s="189"/>
      <c r="Q153" s="189"/>
      <c r="R153" s="189"/>
      <c r="S153" s="189"/>
      <c r="T153" s="19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5" t="s">
        <v>148</v>
      </c>
      <c r="AU153" s="185" t="s">
        <v>86</v>
      </c>
      <c r="AV153" s="13" t="s">
        <v>84</v>
      </c>
      <c r="AW153" s="13" t="s">
        <v>32</v>
      </c>
      <c r="AX153" s="13" t="s">
        <v>76</v>
      </c>
      <c r="AY153" s="185" t="s">
        <v>135</v>
      </c>
    </row>
    <row r="154" s="14" customFormat="1">
      <c r="A154" s="14"/>
      <c r="B154" s="191"/>
      <c r="C154" s="14"/>
      <c r="D154" s="184" t="s">
        <v>148</v>
      </c>
      <c r="E154" s="192" t="s">
        <v>1</v>
      </c>
      <c r="F154" s="193" t="s">
        <v>160</v>
      </c>
      <c r="G154" s="14"/>
      <c r="H154" s="194">
        <v>232.84800000000001</v>
      </c>
      <c r="I154" s="195"/>
      <c r="J154" s="14"/>
      <c r="K154" s="14"/>
      <c r="L154" s="191"/>
      <c r="M154" s="196"/>
      <c r="N154" s="197"/>
      <c r="O154" s="197"/>
      <c r="P154" s="197"/>
      <c r="Q154" s="197"/>
      <c r="R154" s="197"/>
      <c r="S154" s="197"/>
      <c r="T154" s="19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2" t="s">
        <v>148</v>
      </c>
      <c r="AU154" s="192" t="s">
        <v>86</v>
      </c>
      <c r="AV154" s="14" t="s">
        <v>86</v>
      </c>
      <c r="AW154" s="14" t="s">
        <v>32</v>
      </c>
      <c r="AX154" s="14" t="s">
        <v>76</v>
      </c>
      <c r="AY154" s="192" t="s">
        <v>135</v>
      </c>
    </row>
    <row r="155" s="14" customFormat="1">
      <c r="A155" s="14"/>
      <c r="B155" s="191"/>
      <c r="C155" s="14"/>
      <c r="D155" s="184" t="s">
        <v>148</v>
      </c>
      <c r="E155" s="192" t="s">
        <v>1</v>
      </c>
      <c r="F155" s="193" t="s">
        <v>161</v>
      </c>
      <c r="G155" s="14"/>
      <c r="H155" s="194">
        <v>2.5920000000000001</v>
      </c>
      <c r="I155" s="195"/>
      <c r="J155" s="14"/>
      <c r="K155" s="14"/>
      <c r="L155" s="191"/>
      <c r="M155" s="196"/>
      <c r="N155" s="197"/>
      <c r="O155" s="197"/>
      <c r="P155" s="197"/>
      <c r="Q155" s="197"/>
      <c r="R155" s="197"/>
      <c r="S155" s="197"/>
      <c r="T155" s="19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2" t="s">
        <v>148</v>
      </c>
      <c r="AU155" s="192" t="s">
        <v>86</v>
      </c>
      <c r="AV155" s="14" t="s">
        <v>86</v>
      </c>
      <c r="AW155" s="14" t="s">
        <v>32</v>
      </c>
      <c r="AX155" s="14" t="s">
        <v>76</v>
      </c>
      <c r="AY155" s="192" t="s">
        <v>135</v>
      </c>
    </row>
    <row r="156" s="13" customFormat="1">
      <c r="A156" s="13"/>
      <c r="B156" s="183"/>
      <c r="C156" s="13"/>
      <c r="D156" s="184" t="s">
        <v>148</v>
      </c>
      <c r="E156" s="185" t="s">
        <v>1</v>
      </c>
      <c r="F156" s="186" t="s">
        <v>162</v>
      </c>
      <c r="G156" s="13"/>
      <c r="H156" s="185" t="s">
        <v>1</v>
      </c>
      <c r="I156" s="187"/>
      <c r="J156" s="13"/>
      <c r="K156" s="13"/>
      <c r="L156" s="183"/>
      <c r="M156" s="188"/>
      <c r="N156" s="189"/>
      <c r="O156" s="189"/>
      <c r="P156" s="189"/>
      <c r="Q156" s="189"/>
      <c r="R156" s="189"/>
      <c r="S156" s="189"/>
      <c r="T156" s="19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5" t="s">
        <v>148</v>
      </c>
      <c r="AU156" s="185" t="s">
        <v>86</v>
      </c>
      <c r="AV156" s="13" t="s">
        <v>84</v>
      </c>
      <c r="AW156" s="13" t="s">
        <v>32</v>
      </c>
      <c r="AX156" s="13" t="s">
        <v>76</v>
      </c>
      <c r="AY156" s="185" t="s">
        <v>135</v>
      </c>
    </row>
    <row r="157" s="14" customFormat="1">
      <c r="A157" s="14"/>
      <c r="B157" s="191"/>
      <c r="C157" s="14"/>
      <c r="D157" s="184" t="s">
        <v>148</v>
      </c>
      <c r="E157" s="192" t="s">
        <v>1</v>
      </c>
      <c r="F157" s="193" t="s">
        <v>163</v>
      </c>
      <c r="G157" s="14"/>
      <c r="H157" s="194">
        <v>11.798</v>
      </c>
      <c r="I157" s="195"/>
      <c r="J157" s="14"/>
      <c r="K157" s="14"/>
      <c r="L157" s="191"/>
      <c r="M157" s="196"/>
      <c r="N157" s="197"/>
      <c r="O157" s="197"/>
      <c r="P157" s="197"/>
      <c r="Q157" s="197"/>
      <c r="R157" s="197"/>
      <c r="S157" s="197"/>
      <c r="T157" s="19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2" t="s">
        <v>148</v>
      </c>
      <c r="AU157" s="192" t="s">
        <v>86</v>
      </c>
      <c r="AV157" s="14" t="s">
        <v>86</v>
      </c>
      <c r="AW157" s="14" t="s">
        <v>32</v>
      </c>
      <c r="AX157" s="14" t="s">
        <v>76</v>
      </c>
      <c r="AY157" s="192" t="s">
        <v>135</v>
      </c>
    </row>
    <row r="158" s="14" customFormat="1">
      <c r="A158" s="14"/>
      <c r="B158" s="191"/>
      <c r="C158" s="14"/>
      <c r="D158" s="184" t="s">
        <v>148</v>
      </c>
      <c r="E158" s="192" t="s">
        <v>1</v>
      </c>
      <c r="F158" s="193" t="s">
        <v>164</v>
      </c>
      <c r="G158" s="14"/>
      <c r="H158" s="194">
        <v>3.2730000000000001</v>
      </c>
      <c r="I158" s="195"/>
      <c r="J158" s="14"/>
      <c r="K158" s="14"/>
      <c r="L158" s="191"/>
      <c r="M158" s="196"/>
      <c r="N158" s="197"/>
      <c r="O158" s="197"/>
      <c r="P158" s="197"/>
      <c r="Q158" s="197"/>
      <c r="R158" s="197"/>
      <c r="S158" s="197"/>
      <c r="T158" s="19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2" t="s">
        <v>148</v>
      </c>
      <c r="AU158" s="192" t="s">
        <v>86</v>
      </c>
      <c r="AV158" s="14" t="s">
        <v>86</v>
      </c>
      <c r="AW158" s="14" t="s">
        <v>32</v>
      </c>
      <c r="AX158" s="14" t="s">
        <v>76</v>
      </c>
      <c r="AY158" s="192" t="s">
        <v>135</v>
      </c>
    </row>
    <row r="159" s="15" customFormat="1">
      <c r="A159" s="15"/>
      <c r="B159" s="199"/>
      <c r="C159" s="15"/>
      <c r="D159" s="184" t="s">
        <v>148</v>
      </c>
      <c r="E159" s="200" t="s">
        <v>1</v>
      </c>
      <c r="F159" s="201" t="s">
        <v>151</v>
      </c>
      <c r="G159" s="15"/>
      <c r="H159" s="202">
        <v>250.51100000000002</v>
      </c>
      <c r="I159" s="203"/>
      <c r="J159" s="15"/>
      <c r="K159" s="15"/>
      <c r="L159" s="199"/>
      <c r="M159" s="204"/>
      <c r="N159" s="205"/>
      <c r="O159" s="205"/>
      <c r="P159" s="205"/>
      <c r="Q159" s="205"/>
      <c r="R159" s="205"/>
      <c r="S159" s="205"/>
      <c r="T159" s="20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00" t="s">
        <v>148</v>
      </c>
      <c r="AU159" s="200" t="s">
        <v>86</v>
      </c>
      <c r="AV159" s="15" t="s">
        <v>139</v>
      </c>
      <c r="AW159" s="15" t="s">
        <v>32</v>
      </c>
      <c r="AX159" s="15" t="s">
        <v>84</v>
      </c>
      <c r="AY159" s="200" t="s">
        <v>135</v>
      </c>
    </row>
    <row r="160" s="2" customFormat="1" ht="24.15" customHeight="1">
      <c r="A160" s="38"/>
      <c r="B160" s="166"/>
      <c r="C160" s="167" t="s">
        <v>165</v>
      </c>
      <c r="D160" s="167" t="s">
        <v>136</v>
      </c>
      <c r="E160" s="168" t="s">
        <v>166</v>
      </c>
      <c r="F160" s="169" t="s">
        <v>167</v>
      </c>
      <c r="G160" s="170" t="s">
        <v>168</v>
      </c>
      <c r="H160" s="171">
        <v>939.12300000000005</v>
      </c>
      <c r="I160" s="172"/>
      <c r="J160" s="173">
        <f>ROUND(I160*H160,2)</f>
        <v>0</v>
      </c>
      <c r="K160" s="174"/>
      <c r="L160" s="39"/>
      <c r="M160" s="175" t="s">
        <v>1</v>
      </c>
      <c r="N160" s="176" t="s">
        <v>41</v>
      </c>
      <c r="O160" s="77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79" t="s">
        <v>139</v>
      </c>
      <c r="AT160" s="179" t="s">
        <v>136</v>
      </c>
      <c r="AU160" s="179" t="s">
        <v>86</v>
      </c>
      <c r="AY160" s="19" t="s">
        <v>135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9" t="s">
        <v>84</v>
      </c>
      <c r="BK160" s="180">
        <f>ROUND(I160*H160,2)</f>
        <v>0</v>
      </c>
      <c r="BL160" s="19" t="s">
        <v>139</v>
      </c>
      <c r="BM160" s="179" t="s">
        <v>169</v>
      </c>
    </row>
    <row r="161" s="14" customFormat="1">
      <c r="A161" s="14"/>
      <c r="B161" s="191"/>
      <c r="C161" s="14"/>
      <c r="D161" s="184" t="s">
        <v>148</v>
      </c>
      <c r="E161" s="192" t="s">
        <v>1</v>
      </c>
      <c r="F161" s="193" t="s">
        <v>170</v>
      </c>
      <c r="G161" s="14"/>
      <c r="H161" s="194">
        <v>877.37300000000005</v>
      </c>
      <c r="I161" s="195"/>
      <c r="J161" s="14"/>
      <c r="K161" s="14"/>
      <c r="L161" s="191"/>
      <c r="M161" s="196"/>
      <c r="N161" s="197"/>
      <c r="O161" s="197"/>
      <c r="P161" s="197"/>
      <c r="Q161" s="197"/>
      <c r="R161" s="197"/>
      <c r="S161" s="197"/>
      <c r="T161" s="19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2" t="s">
        <v>148</v>
      </c>
      <c r="AU161" s="192" t="s">
        <v>86</v>
      </c>
      <c r="AV161" s="14" t="s">
        <v>86</v>
      </c>
      <c r="AW161" s="14" t="s">
        <v>32</v>
      </c>
      <c r="AX161" s="14" t="s">
        <v>76</v>
      </c>
      <c r="AY161" s="192" t="s">
        <v>135</v>
      </c>
    </row>
    <row r="162" s="14" customFormat="1">
      <c r="A162" s="14"/>
      <c r="B162" s="191"/>
      <c r="C162" s="14"/>
      <c r="D162" s="184" t="s">
        <v>148</v>
      </c>
      <c r="E162" s="192" t="s">
        <v>1</v>
      </c>
      <c r="F162" s="193" t="s">
        <v>171</v>
      </c>
      <c r="G162" s="14"/>
      <c r="H162" s="194">
        <v>61.75</v>
      </c>
      <c r="I162" s="195"/>
      <c r="J162" s="14"/>
      <c r="K162" s="14"/>
      <c r="L162" s="191"/>
      <c r="M162" s="196"/>
      <c r="N162" s="197"/>
      <c r="O162" s="197"/>
      <c r="P162" s="197"/>
      <c r="Q162" s="197"/>
      <c r="R162" s="197"/>
      <c r="S162" s="197"/>
      <c r="T162" s="19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2" t="s">
        <v>148</v>
      </c>
      <c r="AU162" s="192" t="s">
        <v>86</v>
      </c>
      <c r="AV162" s="14" t="s">
        <v>86</v>
      </c>
      <c r="AW162" s="14" t="s">
        <v>32</v>
      </c>
      <c r="AX162" s="14" t="s">
        <v>76</v>
      </c>
      <c r="AY162" s="192" t="s">
        <v>135</v>
      </c>
    </row>
    <row r="163" s="15" customFormat="1">
      <c r="A163" s="15"/>
      <c r="B163" s="199"/>
      <c r="C163" s="15"/>
      <c r="D163" s="184" t="s">
        <v>148</v>
      </c>
      <c r="E163" s="200" t="s">
        <v>1</v>
      </c>
      <c r="F163" s="201" t="s">
        <v>151</v>
      </c>
      <c r="G163" s="15"/>
      <c r="H163" s="202">
        <v>939.12300000000005</v>
      </c>
      <c r="I163" s="203"/>
      <c r="J163" s="15"/>
      <c r="K163" s="15"/>
      <c r="L163" s="199"/>
      <c r="M163" s="204"/>
      <c r="N163" s="205"/>
      <c r="O163" s="205"/>
      <c r="P163" s="205"/>
      <c r="Q163" s="205"/>
      <c r="R163" s="205"/>
      <c r="S163" s="205"/>
      <c r="T163" s="20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0" t="s">
        <v>148</v>
      </c>
      <c r="AU163" s="200" t="s">
        <v>86</v>
      </c>
      <c r="AV163" s="15" t="s">
        <v>139</v>
      </c>
      <c r="AW163" s="15" t="s">
        <v>32</v>
      </c>
      <c r="AX163" s="15" t="s">
        <v>84</v>
      </c>
      <c r="AY163" s="200" t="s">
        <v>135</v>
      </c>
    </row>
    <row r="164" s="12" customFormat="1" ht="22.8" customHeight="1">
      <c r="A164" s="12"/>
      <c r="B164" s="155"/>
      <c r="C164" s="12"/>
      <c r="D164" s="156" t="s">
        <v>75</v>
      </c>
      <c r="E164" s="181" t="s">
        <v>172</v>
      </c>
      <c r="F164" s="181" t="s">
        <v>173</v>
      </c>
      <c r="G164" s="12"/>
      <c r="H164" s="12"/>
      <c r="I164" s="158"/>
      <c r="J164" s="182">
        <f>BK164</f>
        <v>0</v>
      </c>
      <c r="K164" s="12"/>
      <c r="L164" s="155"/>
      <c r="M164" s="160"/>
      <c r="N164" s="161"/>
      <c r="O164" s="161"/>
      <c r="P164" s="162">
        <f>SUM(P165:P347)</f>
        <v>0</v>
      </c>
      <c r="Q164" s="161"/>
      <c r="R164" s="162">
        <f>SUM(R165:R347)</f>
        <v>0.17820399999999997</v>
      </c>
      <c r="S164" s="161"/>
      <c r="T164" s="163">
        <f>SUM(T165:T347)</f>
        <v>3000.102198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56" t="s">
        <v>84</v>
      </c>
      <c r="AT164" s="164" t="s">
        <v>75</v>
      </c>
      <c r="AU164" s="164" t="s">
        <v>84</v>
      </c>
      <c r="AY164" s="156" t="s">
        <v>135</v>
      </c>
      <c r="BK164" s="165">
        <f>SUM(BK165:BK347)</f>
        <v>0</v>
      </c>
    </row>
    <row r="165" s="2" customFormat="1" ht="33" customHeight="1">
      <c r="A165" s="38"/>
      <c r="B165" s="166"/>
      <c r="C165" s="167" t="s">
        <v>174</v>
      </c>
      <c r="D165" s="167" t="s">
        <v>136</v>
      </c>
      <c r="E165" s="168" t="s">
        <v>175</v>
      </c>
      <c r="F165" s="169" t="s">
        <v>176</v>
      </c>
      <c r="G165" s="170" t="s">
        <v>168</v>
      </c>
      <c r="H165" s="171">
        <v>1343.9100000000001</v>
      </c>
      <c r="I165" s="172"/>
      <c r="J165" s="173">
        <f>ROUND(I165*H165,2)</f>
        <v>0</v>
      </c>
      <c r="K165" s="174"/>
      <c r="L165" s="39"/>
      <c r="M165" s="175" t="s">
        <v>1</v>
      </c>
      <c r="N165" s="176" t="s">
        <v>41</v>
      </c>
      <c r="O165" s="77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79" t="s">
        <v>139</v>
      </c>
      <c r="AT165" s="179" t="s">
        <v>136</v>
      </c>
      <c r="AU165" s="179" t="s">
        <v>86</v>
      </c>
      <c r="AY165" s="19" t="s">
        <v>135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9" t="s">
        <v>84</v>
      </c>
      <c r="BK165" s="180">
        <f>ROUND(I165*H165,2)</f>
        <v>0</v>
      </c>
      <c r="BL165" s="19" t="s">
        <v>139</v>
      </c>
      <c r="BM165" s="179" t="s">
        <v>177</v>
      </c>
    </row>
    <row r="166" s="13" customFormat="1">
      <c r="A166" s="13"/>
      <c r="B166" s="183"/>
      <c r="C166" s="13"/>
      <c r="D166" s="184" t="s">
        <v>148</v>
      </c>
      <c r="E166" s="185" t="s">
        <v>1</v>
      </c>
      <c r="F166" s="186" t="s">
        <v>178</v>
      </c>
      <c r="G166" s="13"/>
      <c r="H166" s="185" t="s">
        <v>1</v>
      </c>
      <c r="I166" s="187"/>
      <c r="J166" s="13"/>
      <c r="K166" s="13"/>
      <c r="L166" s="183"/>
      <c r="M166" s="188"/>
      <c r="N166" s="189"/>
      <c r="O166" s="189"/>
      <c r="P166" s="189"/>
      <c r="Q166" s="189"/>
      <c r="R166" s="189"/>
      <c r="S166" s="189"/>
      <c r="T166" s="19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5" t="s">
        <v>148</v>
      </c>
      <c r="AU166" s="185" t="s">
        <v>86</v>
      </c>
      <c r="AV166" s="13" t="s">
        <v>84</v>
      </c>
      <c r="AW166" s="13" t="s">
        <v>32</v>
      </c>
      <c r="AX166" s="13" t="s">
        <v>76</v>
      </c>
      <c r="AY166" s="185" t="s">
        <v>135</v>
      </c>
    </row>
    <row r="167" s="13" customFormat="1">
      <c r="A167" s="13"/>
      <c r="B167" s="183"/>
      <c r="C167" s="13"/>
      <c r="D167" s="184" t="s">
        <v>148</v>
      </c>
      <c r="E167" s="185" t="s">
        <v>1</v>
      </c>
      <c r="F167" s="186" t="s">
        <v>179</v>
      </c>
      <c r="G167" s="13"/>
      <c r="H167" s="185" t="s">
        <v>1</v>
      </c>
      <c r="I167" s="187"/>
      <c r="J167" s="13"/>
      <c r="K167" s="13"/>
      <c r="L167" s="183"/>
      <c r="M167" s="188"/>
      <c r="N167" s="189"/>
      <c r="O167" s="189"/>
      <c r="P167" s="189"/>
      <c r="Q167" s="189"/>
      <c r="R167" s="189"/>
      <c r="S167" s="189"/>
      <c r="T167" s="19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5" t="s">
        <v>148</v>
      </c>
      <c r="AU167" s="185" t="s">
        <v>86</v>
      </c>
      <c r="AV167" s="13" t="s">
        <v>84</v>
      </c>
      <c r="AW167" s="13" t="s">
        <v>32</v>
      </c>
      <c r="AX167" s="13" t="s">
        <v>76</v>
      </c>
      <c r="AY167" s="185" t="s">
        <v>135</v>
      </c>
    </row>
    <row r="168" s="14" customFormat="1">
      <c r="A168" s="14"/>
      <c r="B168" s="191"/>
      <c r="C168" s="14"/>
      <c r="D168" s="184" t="s">
        <v>148</v>
      </c>
      <c r="E168" s="192" t="s">
        <v>1</v>
      </c>
      <c r="F168" s="193" t="s">
        <v>180</v>
      </c>
      <c r="G168" s="14"/>
      <c r="H168" s="194">
        <v>1306.1099999999999</v>
      </c>
      <c r="I168" s="195"/>
      <c r="J168" s="14"/>
      <c r="K168" s="14"/>
      <c r="L168" s="191"/>
      <c r="M168" s="196"/>
      <c r="N168" s="197"/>
      <c r="O168" s="197"/>
      <c r="P168" s="197"/>
      <c r="Q168" s="197"/>
      <c r="R168" s="197"/>
      <c r="S168" s="197"/>
      <c r="T168" s="19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2" t="s">
        <v>148</v>
      </c>
      <c r="AU168" s="192" t="s">
        <v>86</v>
      </c>
      <c r="AV168" s="14" t="s">
        <v>86</v>
      </c>
      <c r="AW168" s="14" t="s">
        <v>32</v>
      </c>
      <c r="AX168" s="14" t="s">
        <v>76</v>
      </c>
      <c r="AY168" s="192" t="s">
        <v>135</v>
      </c>
    </row>
    <row r="169" s="14" customFormat="1">
      <c r="A169" s="14"/>
      <c r="B169" s="191"/>
      <c r="C169" s="14"/>
      <c r="D169" s="184" t="s">
        <v>148</v>
      </c>
      <c r="E169" s="192" t="s">
        <v>1</v>
      </c>
      <c r="F169" s="193" t="s">
        <v>181</v>
      </c>
      <c r="G169" s="14"/>
      <c r="H169" s="194">
        <v>37.799999999999997</v>
      </c>
      <c r="I169" s="195"/>
      <c r="J169" s="14"/>
      <c r="K169" s="14"/>
      <c r="L169" s="191"/>
      <c r="M169" s="196"/>
      <c r="N169" s="197"/>
      <c r="O169" s="197"/>
      <c r="P169" s="197"/>
      <c r="Q169" s="197"/>
      <c r="R169" s="197"/>
      <c r="S169" s="197"/>
      <c r="T169" s="19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2" t="s">
        <v>148</v>
      </c>
      <c r="AU169" s="192" t="s">
        <v>86</v>
      </c>
      <c r="AV169" s="14" t="s">
        <v>86</v>
      </c>
      <c r="AW169" s="14" t="s">
        <v>32</v>
      </c>
      <c r="AX169" s="14" t="s">
        <v>76</v>
      </c>
      <c r="AY169" s="192" t="s">
        <v>135</v>
      </c>
    </row>
    <row r="170" s="15" customFormat="1">
      <c r="A170" s="15"/>
      <c r="B170" s="199"/>
      <c r="C170" s="15"/>
      <c r="D170" s="184" t="s">
        <v>148</v>
      </c>
      <c r="E170" s="200" t="s">
        <v>1</v>
      </c>
      <c r="F170" s="201" t="s">
        <v>151</v>
      </c>
      <c r="G170" s="15"/>
      <c r="H170" s="202">
        <v>1343.9099999999999</v>
      </c>
      <c r="I170" s="203"/>
      <c r="J170" s="15"/>
      <c r="K170" s="15"/>
      <c r="L170" s="199"/>
      <c r="M170" s="204"/>
      <c r="N170" s="205"/>
      <c r="O170" s="205"/>
      <c r="P170" s="205"/>
      <c r="Q170" s="205"/>
      <c r="R170" s="205"/>
      <c r="S170" s="205"/>
      <c r="T170" s="20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0" t="s">
        <v>148</v>
      </c>
      <c r="AU170" s="200" t="s">
        <v>86</v>
      </c>
      <c r="AV170" s="15" t="s">
        <v>139</v>
      </c>
      <c r="AW170" s="15" t="s">
        <v>32</v>
      </c>
      <c r="AX170" s="15" t="s">
        <v>84</v>
      </c>
      <c r="AY170" s="200" t="s">
        <v>135</v>
      </c>
    </row>
    <row r="171" s="2" customFormat="1" ht="33" customHeight="1">
      <c r="A171" s="38"/>
      <c r="B171" s="166"/>
      <c r="C171" s="167" t="s">
        <v>182</v>
      </c>
      <c r="D171" s="167" t="s">
        <v>136</v>
      </c>
      <c r="E171" s="168" t="s">
        <v>183</v>
      </c>
      <c r="F171" s="169" t="s">
        <v>184</v>
      </c>
      <c r="G171" s="170" t="s">
        <v>168</v>
      </c>
      <c r="H171" s="171">
        <v>40317.300000000003</v>
      </c>
      <c r="I171" s="172"/>
      <c r="J171" s="173">
        <f>ROUND(I171*H171,2)</f>
        <v>0</v>
      </c>
      <c r="K171" s="174"/>
      <c r="L171" s="39"/>
      <c r="M171" s="175" t="s">
        <v>1</v>
      </c>
      <c r="N171" s="176" t="s">
        <v>41</v>
      </c>
      <c r="O171" s="77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79" t="s">
        <v>139</v>
      </c>
      <c r="AT171" s="179" t="s">
        <v>136</v>
      </c>
      <c r="AU171" s="179" t="s">
        <v>86</v>
      </c>
      <c r="AY171" s="19" t="s">
        <v>135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9" t="s">
        <v>84</v>
      </c>
      <c r="BK171" s="180">
        <f>ROUND(I171*H171,2)</f>
        <v>0</v>
      </c>
      <c r="BL171" s="19" t="s">
        <v>139</v>
      </c>
      <c r="BM171" s="179" t="s">
        <v>185</v>
      </c>
    </row>
    <row r="172" s="14" customFormat="1">
      <c r="A172" s="14"/>
      <c r="B172" s="191"/>
      <c r="C172" s="14"/>
      <c r="D172" s="184" t="s">
        <v>148</v>
      </c>
      <c r="E172" s="14"/>
      <c r="F172" s="193" t="s">
        <v>186</v>
      </c>
      <c r="G172" s="14"/>
      <c r="H172" s="194">
        <v>40317.300000000003</v>
      </c>
      <c r="I172" s="195"/>
      <c r="J172" s="14"/>
      <c r="K172" s="14"/>
      <c r="L172" s="191"/>
      <c r="M172" s="196"/>
      <c r="N172" s="197"/>
      <c r="O172" s="197"/>
      <c r="P172" s="197"/>
      <c r="Q172" s="197"/>
      <c r="R172" s="197"/>
      <c r="S172" s="197"/>
      <c r="T172" s="19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2" t="s">
        <v>148</v>
      </c>
      <c r="AU172" s="192" t="s">
        <v>86</v>
      </c>
      <c r="AV172" s="14" t="s">
        <v>86</v>
      </c>
      <c r="AW172" s="14" t="s">
        <v>3</v>
      </c>
      <c r="AX172" s="14" t="s">
        <v>84</v>
      </c>
      <c r="AY172" s="192" t="s">
        <v>135</v>
      </c>
    </row>
    <row r="173" s="2" customFormat="1" ht="33" customHeight="1">
      <c r="A173" s="38"/>
      <c r="B173" s="166"/>
      <c r="C173" s="167" t="s">
        <v>187</v>
      </c>
      <c r="D173" s="167" t="s">
        <v>136</v>
      </c>
      <c r="E173" s="168" t="s">
        <v>188</v>
      </c>
      <c r="F173" s="169" t="s">
        <v>189</v>
      </c>
      <c r="G173" s="170" t="s">
        <v>168</v>
      </c>
      <c r="H173" s="171">
        <v>1343.9100000000001</v>
      </c>
      <c r="I173" s="172"/>
      <c r="J173" s="173">
        <f>ROUND(I173*H173,2)</f>
        <v>0</v>
      </c>
      <c r="K173" s="174"/>
      <c r="L173" s="39"/>
      <c r="M173" s="175" t="s">
        <v>1</v>
      </c>
      <c r="N173" s="176" t="s">
        <v>41</v>
      </c>
      <c r="O173" s="77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79" t="s">
        <v>139</v>
      </c>
      <c r="AT173" s="179" t="s">
        <v>136</v>
      </c>
      <c r="AU173" s="179" t="s">
        <v>86</v>
      </c>
      <c r="AY173" s="19" t="s">
        <v>135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9" t="s">
        <v>84</v>
      </c>
      <c r="BK173" s="180">
        <f>ROUND(I173*H173,2)</f>
        <v>0</v>
      </c>
      <c r="BL173" s="19" t="s">
        <v>139</v>
      </c>
      <c r="BM173" s="179" t="s">
        <v>190</v>
      </c>
    </row>
    <row r="174" s="2" customFormat="1" ht="16.5" customHeight="1">
      <c r="A174" s="38"/>
      <c r="B174" s="166"/>
      <c r="C174" s="167" t="s">
        <v>172</v>
      </c>
      <c r="D174" s="167" t="s">
        <v>136</v>
      </c>
      <c r="E174" s="168" t="s">
        <v>191</v>
      </c>
      <c r="F174" s="169" t="s">
        <v>192</v>
      </c>
      <c r="G174" s="170" t="s">
        <v>168</v>
      </c>
      <c r="H174" s="171">
        <v>1343.9100000000001</v>
      </c>
      <c r="I174" s="172"/>
      <c r="J174" s="173">
        <f>ROUND(I174*H174,2)</f>
        <v>0</v>
      </c>
      <c r="K174" s="174"/>
      <c r="L174" s="39"/>
      <c r="M174" s="175" t="s">
        <v>1</v>
      </c>
      <c r="N174" s="176" t="s">
        <v>41</v>
      </c>
      <c r="O174" s="77"/>
      <c r="P174" s="177">
        <f>O174*H174</f>
        <v>0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79" t="s">
        <v>139</v>
      </c>
      <c r="AT174" s="179" t="s">
        <v>136</v>
      </c>
      <c r="AU174" s="179" t="s">
        <v>86</v>
      </c>
      <c r="AY174" s="19" t="s">
        <v>135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9" t="s">
        <v>84</v>
      </c>
      <c r="BK174" s="180">
        <f>ROUND(I174*H174,2)</f>
        <v>0</v>
      </c>
      <c r="BL174" s="19" t="s">
        <v>139</v>
      </c>
      <c r="BM174" s="179" t="s">
        <v>193</v>
      </c>
    </row>
    <row r="175" s="2" customFormat="1" ht="21.75" customHeight="1">
      <c r="A175" s="38"/>
      <c r="B175" s="166"/>
      <c r="C175" s="167" t="s">
        <v>194</v>
      </c>
      <c r="D175" s="167" t="s">
        <v>136</v>
      </c>
      <c r="E175" s="168" t="s">
        <v>195</v>
      </c>
      <c r="F175" s="169" t="s">
        <v>196</v>
      </c>
      <c r="G175" s="170" t="s">
        <v>168</v>
      </c>
      <c r="H175" s="171">
        <v>40317.300000000003</v>
      </c>
      <c r="I175" s="172"/>
      <c r="J175" s="173">
        <f>ROUND(I175*H175,2)</f>
        <v>0</v>
      </c>
      <c r="K175" s="174"/>
      <c r="L175" s="39"/>
      <c r="M175" s="175" t="s">
        <v>1</v>
      </c>
      <c r="N175" s="176" t="s">
        <v>41</v>
      </c>
      <c r="O175" s="77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79" t="s">
        <v>139</v>
      </c>
      <c r="AT175" s="179" t="s">
        <v>136</v>
      </c>
      <c r="AU175" s="179" t="s">
        <v>86</v>
      </c>
      <c r="AY175" s="19" t="s">
        <v>135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9" t="s">
        <v>84</v>
      </c>
      <c r="BK175" s="180">
        <f>ROUND(I175*H175,2)</f>
        <v>0</v>
      </c>
      <c r="BL175" s="19" t="s">
        <v>139</v>
      </c>
      <c r="BM175" s="179" t="s">
        <v>197</v>
      </c>
    </row>
    <row r="176" s="14" customFormat="1">
      <c r="A176" s="14"/>
      <c r="B176" s="191"/>
      <c r="C176" s="14"/>
      <c r="D176" s="184" t="s">
        <v>148</v>
      </c>
      <c r="E176" s="14"/>
      <c r="F176" s="193" t="s">
        <v>186</v>
      </c>
      <c r="G176" s="14"/>
      <c r="H176" s="194">
        <v>40317.300000000003</v>
      </c>
      <c r="I176" s="195"/>
      <c r="J176" s="14"/>
      <c r="K176" s="14"/>
      <c r="L176" s="191"/>
      <c r="M176" s="196"/>
      <c r="N176" s="197"/>
      <c r="O176" s="197"/>
      <c r="P176" s="197"/>
      <c r="Q176" s="197"/>
      <c r="R176" s="197"/>
      <c r="S176" s="197"/>
      <c r="T176" s="19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2" t="s">
        <v>148</v>
      </c>
      <c r="AU176" s="192" t="s">
        <v>86</v>
      </c>
      <c r="AV176" s="14" t="s">
        <v>86</v>
      </c>
      <c r="AW176" s="14" t="s">
        <v>3</v>
      </c>
      <c r="AX176" s="14" t="s">
        <v>84</v>
      </c>
      <c r="AY176" s="192" t="s">
        <v>135</v>
      </c>
    </row>
    <row r="177" s="2" customFormat="1" ht="21.75" customHeight="1">
      <c r="A177" s="38"/>
      <c r="B177" s="166"/>
      <c r="C177" s="167" t="s">
        <v>198</v>
      </c>
      <c r="D177" s="167" t="s">
        <v>136</v>
      </c>
      <c r="E177" s="168" t="s">
        <v>199</v>
      </c>
      <c r="F177" s="169" t="s">
        <v>200</v>
      </c>
      <c r="G177" s="170" t="s">
        <v>168</v>
      </c>
      <c r="H177" s="171">
        <v>1343.9100000000001</v>
      </c>
      <c r="I177" s="172"/>
      <c r="J177" s="173">
        <f>ROUND(I177*H177,2)</f>
        <v>0</v>
      </c>
      <c r="K177" s="174"/>
      <c r="L177" s="39"/>
      <c r="M177" s="175" t="s">
        <v>1</v>
      </c>
      <c r="N177" s="176" t="s">
        <v>41</v>
      </c>
      <c r="O177" s="77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79" t="s">
        <v>139</v>
      </c>
      <c r="AT177" s="179" t="s">
        <v>136</v>
      </c>
      <c r="AU177" s="179" t="s">
        <v>86</v>
      </c>
      <c r="AY177" s="19" t="s">
        <v>135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9" t="s">
        <v>84</v>
      </c>
      <c r="BK177" s="180">
        <f>ROUND(I177*H177,2)</f>
        <v>0</v>
      </c>
      <c r="BL177" s="19" t="s">
        <v>139</v>
      </c>
      <c r="BM177" s="179" t="s">
        <v>201</v>
      </c>
    </row>
    <row r="178" s="2" customFormat="1" ht="33" customHeight="1">
      <c r="A178" s="38"/>
      <c r="B178" s="166"/>
      <c r="C178" s="167" t="s">
        <v>202</v>
      </c>
      <c r="D178" s="167" t="s">
        <v>136</v>
      </c>
      <c r="E178" s="168" t="s">
        <v>203</v>
      </c>
      <c r="F178" s="169" t="s">
        <v>204</v>
      </c>
      <c r="G178" s="170" t="s">
        <v>168</v>
      </c>
      <c r="H178" s="171">
        <v>1370.8</v>
      </c>
      <c r="I178" s="172"/>
      <c r="J178" s="173">
        <f>ROUND(I178*H178,2)</f>
        <v>0</v>
      </c>
      <c r="K178" s="174"/>
      <c r="L178" s="39"/>
      <c r="M178" s="175" t="s">
        <v>1</v>
      </c>
      <c r="N178" s="176" t="s">
        <v>41</v>
      </c>
      <c r="O178" s="77"/>
      <c r="P178" s="177">
        <f>O178*H178</f>
        <v>0</v>
      </c>
      <c r="Q178" s="177">
        <v>0.00012999999999999999</v>
      </c>
      <c r="R178" s="177">
        <f>Q178*H178</f>
        <v>0.17820399999999997</v>
      </c>
      <c r="S178" s="177">
        <v>0</v>
      </c>
      <c r="T178" s="17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79" t="s">
        <v>139</v>
      </c>
      <c r="AT178" s="179" t="s">
        <v>136</v>
      </c>
      <c r="AU178" s="179" t="s">
        <v>86</v>
      </c>
      <c r="AY178" s="19" t="s">
        <v>135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9" t="s">
        <v>84</v>
      </c>
      <c r="BK178" s="180">
        <f>ROUND(I178*H178,2)</f>
        <v>0</v>
      </c>
      <c r="BL178" s="19" t="s">
        <v>139</v>
      </c>
      <c r="BM178" s="179" t="s">
        <v>205</v>
      </c>
    </row>
    <row r="179" s="13" customFormat="1">
      <c r="A179" s="13"/>
      <c r="B179" s="183"/>
      <c r="C179" s="13"/>
      <c r="D179" s="184" t="s">
        <v>148</v>
      </c>
      <c r="E179" s="185" t="s">
        <v>1</v>
      </c>
      <c r="F179" s="186" t="s">
        <v>206</v>
      </c>
      <c r="G179" s="13"/>
      <c r="H179" s="185" t="s">
        <v>1</v>
      </c>
      <c r="I179" s="187"/>
      <c r="J179" s="13"/>
      <c r="K179" s="13"/>
      <c r="L179" s="183"/>
      <c r="M179" s="188"/>
      <c r="N179" s="189"/>
      <c r="O179" s="189"/>
      <c r="P179" s="189"/>
      <c r="Q179" s="189"/>
      <c r="R179" s="189"/>
      <c r="S179" s="189"/>
      <c r="T179" s="19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5" t="s">
        <v>148</v>
      </c>
      <c r="AU179" s="185" t="s">
        <v>86</v>
      </c>
      <c r="AV179" s="13" t="s">
        <v>84</v>
      </c>
      <c r="AW179" s="13" t="s">
        <v>32</v>
      </c>
      <c r="AX179" s="13" t="s">
        <v>76</v>
      </c>
      <c r="AY179" s="185" t="s">
        <v>135</v>
      </c>
    </row>
    <row r="180" s="14" customFormat="1">
      <c r="A180" s="14"/>
      <c r="B180" s="191"/>
      <c r="C180" s="14"/>
      <c r="D180" s="184" t="s">
        <v>148</v>
      </c>
      <c r="E180" s="192" t="s">
        <v>1</v>
      </c>
      <c r="F180" s="193" t="s">
        <v>207</v>
      </c>
      <c r="G180" s="14"/>
      <c r="H180" s="194">
        <v>741.75</v>
      </c>
      <c r="I180" s="195"/>
      <c r="J180" s="14"/>
      <c r="K180" s="14"/>
      <c r="L180" s="191"/>
      <c r="M180" s="196"/>
      <c r="N180" s="197"/>
      <c r="O180" s="197"/>
      <c r="P180" s="197"/>
      <c r="Q180" s="197"/>
      <c r="R180" s="197"/>
      <c r="S180" s="197"/>
      <c r="T180" s="19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2" t="s">
        <v>148</v>
      </c>
      <c r="AU180" s="192" t="s">
        <v>86</v>
      </c>
      <c r="AV180" s="14" t="s">
        <v>86</v>
      </c>
      <c r="AW180" s="14" t="s">
        <v>32</v>
      </c>
      <c r="AX180" s="14" t="s">
        <v>76</v>
      </c>
      <c r="AY180" s="192" t="s">
        <v>135</v>
      </c>
    </row>
    <row r="181" s="13" customFormat="1">
      <c r="A181" s="13"/>
      <c r="B181" s="183"/>
      <c r="C181" s="13"/>
      <c r="D181" s="184" t="s">
        <v>148</v>
      </c>
      <c r="E181" s="185" t="s">
        <v>1</v>
      </c>
      <c r="F181" s="186" t="s">
        <v>208</v>
      </c>
      <c r="G181" s="13"/>
      <c r="H181" s="185" t="s">
        <v>1</v>
      </c>
      <c r="I181" s="187"/>
      <c r="J181" s="13"/>
      <c r="K181" s="13"/>
      <c r="L181" s="183"/>
      <c r="M181" s="188"/>
      <c r="N181" s="189"/>
      <c r="O181" s="189"/>
      <c r="P181" s="189"/>
      <c r="Q181" s="189"/>
      <c r="R181" s="189"/>
      <c r="S181" s="189"/>
      <c r="T181" s="19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5" t="s">
        <v>148</v>
      </c>
      <c r="AU181" s="185" t="s">
        <v>86</v>
      </c>
      <c r="AV181" s="13" t="s">
        <v>84</v>
      </c>
      <c r="AW181" s="13" t="s">
        <v>32</v>
      </c>
      <c r="AX181" s="13" t="s">
        <v>76</v>
      </c>
      <c r="AY181" s="185" t="s">
        <v>135</v>
      </c>
    </row>
    <row r="182" s="14" customFormat="1">
      <c r="A182" s="14"/>
      <c r="B182" s="191"/>
      <c r="C182" s="14"/>
      <c r="D182" s="184" t="s">
        <v>148</v>
      </c>
      <c r="E182" s="192" t="s">
        <v>1</v>
      </c>
      <c r="F182" s="193" t="s">
        <v>209</v>
      </c>
      <c r="G182" s="14"/>
      <c r="H182" s="194">
        <v>629.04999999999995</v>
      </c>
      <c r="I182" s="195"/>
      <c r="J182" s="14"/>
      <c r="K182" s="14"/>
      <c r="L182" s="191"/>
      <c r="M182" s="196"/>
      <c r="N182" s="197"/>
      <c r="O182" s="197"/>
      <c r="P182" s="197"/>
      <c r="Q182" s="197"/>
      <c r="R182" s="197"/>
      <c r="S182" s="197"/>
      <c r="T182" s="19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2" t="s">
        <v>148</v>
      </c>
      <c r="AU182" s="192" t="s">
        <v>86</v>
      </c>
      <c r="AV182" s="14" t="s">
        <v>86</v>
      </c>
      <c r="AW182" s="14" t="s">
        <v>32</v>
      </c>
      <c r="AX182" s="14" t="s">
        <v>76</v>
      </c>
      <c r="AY182" s="192" t="s">
        <v>135</v>
      </c>
    </row>
    <row r="183" s="15" customFormat="1">
      <c r="A183" s="15"/>
      <c r="B183" s="199"/>
      <c r="C183" s="15"/>
      <c r="D183" s="184" t="s">
        <v>148</v>
      </c>
      <c r="E183" s="200" t="s">
        <v>1</v>
      </c>
      <c r="F183" s="201" t="s">
        <v>151</v>
      </c>
      <c r="G183" s="15"/>
      <c r="H183" s="202">
        <v>1370.8</v>
      </c>
      <c r="I183" s="203"/>
      <c r="J183" s="15"/>
      <c r="K183" s="15"/>
      <c r="L183" s="199"/>
      <c r="M183" s="204"/>
      <c r="N183" s="205"/>
      <c r="O183" s="205"/>
      <c r="P183" s="205"/>
      <c r="Q183" s="205"/>
      <c r="R183" s="205"/>
      <c r="S183" s="205"/>
      <c r="T183" s="20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0" t="s">
        <v>148</v>
      </c>
      <c r="AU183" s="200" t="s">
        <v>86</v>
      </c>
      <c r="AV183" s="15" t="s">
        <v>139</v>
      </c>
      <c r="AW183" s="15" t="s">
        <v>32</v>
      </c>
      <c r="AX183" s="15" t="s">
        <v>84</v>
      </c>
      <c r="AY183" s="200" t="s">
        <v>135</v>
      </c>
    </row>
    <row r="184" s="2" customFormat="1" ht="16.5" customHeight="1">
      <c r="A184" s="38"/>
      <c r="B184" s="166"/>
      <c r="C184" s="167" t="s">
        <v>210</v>
      </c>
      <c r="D184" s="167" t="s">
        <v>136</v>
      </c>
      <c r="E184" s="168" t="s">
        <v>211</v>
      </c>
      <c r="F184" s="169" t="s">
        <v>212</v>
      </c>
      <c r="G184" s="170" t="s">
        <v>146</v>
      </c>
      <c r="H184" s="171">
        <v>250.511</v>
      </c>
      <c r="I184" s="172"/>
      <c r="J184" s="173">
        <f>ROUND(I184*H184,2)</f>
        <v>0</v>
      </c>
      <c r="K184" s="174"/>
      <c r="L184" s="39"/>
      <c r="M184" s="175" t="s">
        <v>1</v>
      </c>
      <c r="N184" s="176" t="s">
        <v>41</v>
      </c>
      <c r="O184" s="77"/>
      <c r="P184" s="177">
        <f>O184*H184</f>
        <v>0</v>
      </c>
      <c r="Q184" s="177">
        <v>0</v>
      </c>
      <c r="R184" s="177">
        <f>Q184*H184</f>
        <v>0</v>
      </c>
      <c r="S184" s="177">
        <v>2.3999999999999999</v>
      </c>
      <c r="T184" s="178">
        <f>S184*H184</f>
        <v>601.22640000000001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79" t="s">
        <v>139</v>
      </c>
      <c r="AT184" s="179" t="s">
        <v>136</v>
      </c>
      <c r="AU184" s="179" t="s">
        <v>86</v>
      </c>
      <c r="AY184" s="19" t="s">
        <v>135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9" t="s">
        <v>84</v>
      </c>
      <c r="BK184" s="180">
        <f>ROUND(I184*H184,2)</f>
        <v>0</v>
      </c>
      <c r="BL184" s="19" t="s">
        <v>139</v>
      </c>
      <c r="BM184" s="179" t="s">
        <v>213</v>
      </c>
    </row>
    <row r="185" s="13" customFormat="1">
      <c r="A185" s="13"/>
      <c r="B185" s="183"/>
      <c r="C185" s="13"/>
      <c r="D185" s="184" t="s">
        <v>148</v>
      </c>
      <c r="E185" s="185" t="s">
        <v>1</v>
      </c>
      <c r="F185" s="186" t="s">
        <v>159</v>
      </c>
      <c r="G185" s="13"/>
      <c r="H185" s="185" t="s">
        <v>1</v>
      </c>
      <c r="I185" s="187"/>
      <c r="J185" s="13"/>
      <c r="K185" s="13"/>
      <c r="L185" s="183"/>
      <c r="M185" s="188"/>
      <c r="N185" s="189"/>
      <c r="O185" s="189"/>
      <c r="P185" s="189"/>
      <c r="Q185" s="189"/>
      <c r="R185" s="189"/>
      <c r="S185" s="189"/>
      <c r="T185" s="19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5" t="s">
        <v>148</v>
      </c>
      <c r="AU185" s="185" t="s">
        <v>86</v>
      </c>
      <c r="AV185" s="13" t="s">
        <v>84</v>
      </c>
      <c r="AW185" s="13" t="s">
        <v>32</v>
      </c>
      <c r="AX185" s="13" t="s">
        <v>76</v>
      </c>
      <c r="AY185" s="185" t="s">
        <v>135</v>
      </c>
    </row>
    <row r="186" s="14" customFormat="1">
      <c r="A186" s="14"/>
      <c r="B186" s="191"/>
      <c r="C186" s="14"/>
      <c r="D186" s="184" t="s">
        <v>148</v>
      </c>
      <c r="E186" s="192" t="s">
        <v>1</v>
      </c>
      <c r="F186" s="193" t="s">
        <v>160</v>
      </c>
      <c r="G186" s="14"/>
      <c r="H186" s="194">
        <v>232.84800000000001</v>
      </c>
      <c r="I186" s="195"/>
      <c r="J186" s="14"/>
      <c r="K186" s="14"/>
      <c r="L186" s="191"/>
      <c r="M186" s="196"/>
      <c r="N186" s="197"/>
      <c r="O186" s="197"/>
      <c r="P186" s="197"/>
      <c r="Q186" s="197"/>
      <c r="R186" s="197"/>
      <c r="S186" s="197"/>
      <c r="T186" s="19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2" t="s">
        <v>148</v>
      </c>
      <c r="AU186" s="192" t="s">
        <v>86</v>
      </c>
      <c r="AV186" s="14" t="s">
        <v>86</v>
      </c>
      <c r="AW186" s="14" t="s">
        <v>32</v>
      </c>
      <c r="AX186" s="14" t="s">
        <v>76</v>
      </c>
      <c r="AY186" s="192" t="s">
        <v>135</v>
      </c>
    </row>
    <row r="187" s="14" customFormat="1">
      <c r="A187" s="14"/>
      <c r="B187" s="191"/>
      <c r="C187" s="14"/>
      <c r="D187" s="184" t="s">
        <v>148</v>
      </c>
      <c r="E187" s="192" t="s">
        <v>1</v>
      </c>
      <c r="F187" s="193" t="s">
        <v>161</v>
      </c>
      <c r="G187" s="14"/>
      <c r="H187" s="194">
        <v>2.5920000000000001</v>
      </c>
      <c r="I187" s="195"/>
      <c r="J187" s="14"/>
      <c r="K187" s="14"/>
      <c r="L187" s="191"/>
      <c r="M187" s="196"/>
      <c r="N187" s="197"/>
      <c r="O187" s="197"/>
      <c r="P187" s="197"/>
      <c r="Q187" s="197"/>
      <c r="R187" s="197"/>
      <c r="S187" s="197"/>
      <c r="T187" s="19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2" t="s">
        <v>148</v>
      </c>
      <c r="AU187" s="192" t="s">
        <v>86</v>
      </c>
      <c r="AV187" s="14" t="s">
        <v>86</v>
      </c>
      <c r="AW187" s="14" t="s">
        <v>32</v>
      </c>
      <c r="AX187" s="14" t="s">
        <v>76</v>
      </c>
      <c r="AY187" s="192" t="s">
        <v>135</v>
      </c>
    </row>
    <row r="188" s="13" customFormat="1">
      <c r="A188" s="13"/>
      <c r="B188" s="183"/>
      <c r="C188" s="13"/>
      <c r="D188" s="184" t="s">
        <v>148</v>
      </c>
      <c r="E188" s="185" t="s">
        <v>1</v>
      </c>
      <c r="F188" s="186" t="s">
        <v>162</v>
      </c>
      <c r="G188" s="13"/>
      <c r="H188" s="185" t="s">
        <v>1</v>
      </c>
      <c r="I188" s="187"/>
      <c r="J188" s="13"/>
      <c r="K188" s="13"/>
      <c r="L188" s="183"/>
      <c r="M188" s="188"/>
      <c r="N188" s="189"/>
      <c r="O188" s="189"/>
      <c r="P188" s="189"/>
      <c r="Q188" s="189"/>
      <c r="R188" s="189"/>
      <c r="S188" s="189"/>
      <c r="T188" s="19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5" t="s">
        <v>148</v>
      </c>
      <c r="AU188" s="185" t="s">
        <v>86</v>
      </c>
      <c r="AV188" s="13" t="s">
        <v>84</v>
      </c>
      <c r="AW188" s="13" t="s">
        <v>32</v>
      </c>
      <c r="AX188" s="13" t="s">
        <v>76</v>
      </c>
      <c r="AY188" s="185" t="s">
        <v>135</v>
      </c>
    </row>
    <row r="189" s="14" customFormat="1">
      <c r="A189" s="14"/>
      <c r="B189" s="191"/>
      <c r="C189" s="14"/>
      <c r="D189" s="184" t="s">
        <v>148</v>
      </c>
      <c r="E189" s="192" t="s">
        <v>1</v>
      </c>
      <c r="F189" s="193" t="s">
        <v>163</v>
      </c>
      <c r="G189" s="14"/>
      <c r="H189" s="194">
        <v>11.798</v>
      </c>
      <c r="I189" s="195"/>
      <c r="J189" s="14"/>
      <c r="K189" s="14"/>
      <c r="L189" s="191"/>
      <c r="M189" s="196"/>
      <c r="N189" s="197"/>
      <c r="O189" s="197"/>
      <c r="P189" s="197"/>
      <c r="Q189" s="197"/>
      <c r="R189" s="197"/>
      <c r="S189" s="197"/>
      <c r="T189" s="19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2" t="s">
        <v>148</v>
      </c>
      <c r="AU189" s="192" t="s">
        <v>86</v>
      </c>
      <c r="AV189" s="14" t="s">
        <v>86</v>
      </c>
      <c r="AW189" s="14" t="s">
        <v>32</v>
      </c>
      <c r="AX189" s="14" t="s">
        <v>76</v>
      </c>
      <c r="AY189" s="192" t="s">
        <v>135</v>
      </c>
    </row>
    <row r="190" s="14" customFormat="1">
      <c r="A190" s="14"/>
      <c r="B190" s="191"/>
      <c r="C190" s="14"/>
      <c r="D190" s="184" t="s">
        <v>148</v>
      </c>
      <c r="E190" s="192" t="s">
        <v>1</v>
      </c>
      <c r="F190" s="193" t="s">
        <v>164</v>
      </c>
      <c r="G190" s="14"/>
      <c r="H190" s="194">
        <v>3.2730000000000001</v>
      </c>
      <c r="I190" s="195"/>
      <c r="J190" s="14"/>
      <c r="K190" s="14"/>
      <c r="L190" s="191"/>
      <c r="M190" s="196"/>
      <c r="N190" s="197"/>
      <c r="O190" s="197"/>
      <c r="P190" s="197"/>
      <c r="Q190" s="197"/>
      <c r="R190" s="197"/>
      <c r="S190" s="197"/>
      <c r="T190" s="19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2" t="s">
        <v>148</v>
      </c>
      <c r="AU190" s="192" t="s">
        <v>86</v>
      </c>
      <c r="AV190" s="14" t="s">
        <v>86</v>
      </c>
      <c r="AW190" s="14" t="s">
        <v>32</v>
      </c>
      <c r="AX190" s="14" t="s">
        <v>76</v>
      </c>
      <c r="AY190" s="192" t="s">
        <v>135</v>
      </c>
    </row>
    <row r="191" s="15" customFormat="1">
      <c r="A191" s="15"/>
      <c r="B191" s="199"/>
      <c r="C191" s="15"/>
      <c r="D191" s="184" t="s">
        <v>148</v>
      </c>
      <c r="E191" s="200" t="s">
        <v>1</v>
      </c>
      <c r="F191" s="201" t="s">
        <v>151</v>
      </c>
      <c r="G191" s="15"/>
      <c r="H191" s="202">
        <v>250.51100000000002</v>
      </c>
      <c r="I191" s="203"/>
      <c r="J191" s="15"/>
      <c r="K191" s="15"/>
      <c r="L191" s="199"/>
      <c r="M191" s="204"/>
      <c r="N191" s="205"/>
      <c r="O191" s="205"/>
      <c r="P191" s="205"/>
      <c r="Q191" s="205"/>
      <c r="R191" s="205"/>
      <c r="S191" s="205"/>
      <c r="T191" s="20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0" t="s">
        <v>148</v>
      </c>
      <c r="AU191" s="200" t="s">
        <v>86</v>
      </c>
      <c r="AV191" s="15" t="s">
        <v>139</v>
      </c>
      <c r="AW191" s="15" t="s">
        <v>32</v>
      </c>
      <c r="AX191" s="15" t="s">
        <v>84</v>
      </c>
      <c r="AY191" s="200" t="s">
        <v>135</v>
      </c>
    </row>
    <row r="192" s="2" customFormat="1" ht="21.75" customHeight="1">
      <c r="A192" s="38"/>
      <c r="B192" s="166"/>
      <c r="C192" s="167" t="s">
        <v>214</v>
      </c>
      <c r="D192" s="167" t="s">
        <v>136</v>
      </c>
      <c r="E192" s="168" t="s">
        <v>215</v>
      </c>
      <c r="F192" s="169" t="s">
        <v>216</v>
      </c>
      <c r="G192" s="170" t="s">
        <v>168</v>
      </c>
      <c r="H192" s="171">
        <v>511.36399999999998</v>
      </c>
      <c r="I192" s="172"/>
      <c r="J192" s="173">
        <f>ROUND(I192*H192,2)</f>
        <v>0</v>
      </c>
      <c r="K192" s="174"/>
      <c r="L192" s="39"/>
      <c r="M192" s="175" t="s">
        <v>1</v>
      </c>
      <c r="N192" s="176" t="s">
        <v>41</v>
      </c>
      <c r="O192" s="77"/>
      <c r="P192" s="177">
        <f>O192*H192</f>
        <v>0</v>
      </c>
      <c r="Q192" s="177">
        <v>0</v>
      </c>
      <c r="R192" s="177">
        <f>Q192*H192</f>
        <v>0</v>
      </c>
      <c r="S192" s="177">
        <v>0.26100000000000001</v>
      </c>
      <c r="T192" s="178">
        <f>S192*H192</f>
        <v>133.466004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79" t="s">
        <v>139</v>
      </c>
      <c r="AT192" s="179" t="s">
        <v>136</v>
      </c>
      <c r="AU192" s="179" t="s">
        <v>86</v>
      </c>
      <c r="AY192" s="19" t="s">
        <v>135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9" t="s">
        <v>84</v>
      </c>
      <c r="BK192" s="180">
        <f>ROUND(I192*H192,2)</f>
        <v>0</v>
      </c>
      <c r="BL192" s="19" t="s">
        <v>139</v>
      </c>
      <c r="BM192" s="179" t="s">
        <v>217</v>
      </c>
    </row>
    <row r="193" s="13" customFormat="1">
      <c r="A193" s="13"/>
      <c r="B193" s="183"/>
      <c r="C193" s="13"/>
      <c r="D193" s="184" t="s">
        <v>148</v>
      </c>
      <c r="E193" s="185" t="s">
        <v>1</v>
      </c>
      <c r="F193" s="186" t="s">
        <v>206</v>
      </c>
      <c r="G193" s="13"/>
      <c r="H193" s="185" t="s">
        <v>1</v>
      </c>
      <c r="I193" s="187"/>
      <c r="J193" s="13"/>
      <c r="K193" s="13"/>
      <c r="L193" s="183"/>
      <c r="M193" s="188"/>
      <c r="N193" s="189"/>
      <c r="O193" s="189"/>
      <c r="P193" s="189"/>
      <c r="Q193" s="189"/>
      <c r="R193" s="189"/>
      <c r="S193" s="189"/>
      <c r="T193" s="19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5" t="s">
        <v>148</v>
      </c>
      <c r="AU193" s="185" t="s">
        <v>86</v>
      </c>
      <c r="AV193" s="13" t="s">
        <v>84</v>
      </c>
      <c r="AW193" s="13" t="s">
        <v>32</v>
      </c>
      <c r="AX193" s="13" t="s">
        <v>76</v>
      </c>
      <c r="AY193" s="185" t="s">
        <v>135</v>
      </c>
    </row>
    <row r="194" s="14" customFormat="1">
      <c r="A194" s="14"/>
      <c r="B194" s="191"/>
      <c r="C194" s="14"/>
      <c r="D194" s="184" t="s">
        <v>148</v>
      </c>
      <c r="E194" s="192" t="s">
        <v>1</v>
      </c>
      <c r="F194" s="193" t="s">
        <v>218</v>
      </c>
      <c r="G194" s="14"/>
      <c r="H194" s="194">
        <v>166.96899999999999</v>
      </c>
      <c r="I194" s="195"/>
      <c r="J194" s="14"/>
      <c r="K194" s="14"/>
      <c r="L194" s="191"/>
      <c r="M194" s="196"/>
      <c r="N194" s="197"/>
      <c r="O194" s="197"/>
      <c r="P194" s="197"/>
      <c r="Q194" s="197"/>
      <c r="R194" s="197"/>
      <c r="S194" s="197"/>
      <c r="T194" s="19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2" t="s">
        <v>148</v>
      </c>
      <c r="AU194" s="192" t="s">
        <v>86</v>
      </c>
      <c r="AV194" s="14" t="s">
        <v>86</v>
      </c>
      <c r="AW194" s="14" t="s">
        <v>32</v>
      </c>
      <c r="AX194" s="14" t="s">
        <v>76</v>
      </c>
      <c r="AY194" s="192" t="s">
        <v>135</v>
      </c>
    </row>
    <row r="195" s="14" customFormat="1">
      <c r="A195" s="14"/>
      <c r="B195" s="191"/>
      <c r="C195" s="14"/>
      <c r="D195" s="184" t="s">
        <v>148</v>
      </c>
      <c r="E195" s="192" t="s">
        <v>1</v>
      </c>
      <c r="F195" s="193" t="s">
        <v>219</v>
      </c>
      <c r="G195" s="14"/>
      <c r="H195" s="194">
        <v>-11.722</v>
      </c>
      <c r="I195" s="195"/>
      <c r="J195" s="14"/>
      <c r="K195" s="14"/>
      <c r="L195" s="191"/>
      <c r="M195" s="196"/>
      <c r="N195" s="197"/>
      <c r="O195" s="197"/>
      <c r="P195" s="197"/>
      <c r="Q195" s="197"/>
      <c r="R195" s="197"/>
      <c r="S195" s="197"/>
      <c r="T195" s="19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2" t="s">
        <v>148</v>
      </c>
      <c r="AU195" s="192" t="s">
        <v>86</v>
      </c>
      <c r="AV195" s="14" t="s">
        <v>86</v>
      </c>
      <c r="AW195" s="14" t="s">
        <v>32</v>
      </c>
      <c r="AX195" s="14" t="s">
        <v>76</v>
      </c>
      <c r="AY195" s="192" t="s">
        <v>135</v>
      </c>
    </row>
    <row r="196" s="14" customFormat="1">
      <c r="A196" s="14"/>
      <c r="B196" s="191"/>
      <c r="C196" s="14"/>
      <c r="D196" s="184" t="s">
        <v>148</v>
      </c>
      <c r="E196" s="192" t="s">
        <v>1</v>
      </c>
      <c r="F196" s="193" t="s">
        <v>220</v>
      </c>
      <c r="G196" s="14"/>
      <c r="H196" s="194">
        <v>248.625</v>
      </c>
      <c r="I196" s="195"/>
      <c r="J196" s="14"/>
      <c r="K196" s="14"/>
      <c r="L196" s="191"/>
      <c r="M196" s="196"/>
      <c r="N196" s="197"/>
      <c r="O196" s="197"/>
      <c r="P196" s="197"/>
      <c r="Q196" s="197"/>
      <c r="R196" s="197"/>
      <c r="S196" s="197"/>
      <c r="T196" s="19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2" t="s">
        <v>148</v>
      </c>
      <c r="AU196" s="192" t="s">
        <v>86</v>
      </c>
      <c r="AV196" s="14" t="s">
        <v>86</v>
      </c>
      <c r="AW196" s="14" t="s">
        <v>32</v>
      </c>
      <c r="AX196" s="14" t="s">
        <v>76</v>
      </c>
      <c r="AY196" s="192" t="s">
        <v>135</v>
      </c>
    </row>
    <row r="197" s="14" customFormat="1">
      <c r="A197" s="14"/>
      <c r="B197" s="191"/>
      <c r="C197" s="14"/>
      <c r="D197" s="184" t="s">
        <v>148</v>
      </c>
      <c r="E197" s="192" t="s">
        <v>1</v>
      </c>
      <c r="F197" s="193" t="s">
        <v>221</v>
      </c>
      <c r="G197" s="14"/>
      <c r="H197" s="194">
        <v>-18.911999999999999</v>
      </c>
      <c r="I197" s="195"/>
      <c r="J197" s="14"/>
      <c r="K197" s="14"/>
      <c r="L197" s="191"/>
      <c r="M197" s="196"/>
      <c r="N197" s="197"/>
      <c r="O197" s="197"/>
      <c r="P197" s="197"/>
      <c r="Q197" s="197"/>
      <c r="R197" s="197"/>
      <c r="S197" s="197"/>
      <c r="T197" s="19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2" t="s">
        <v>148</v>
      </c>
      <c r="AU197" s="192" t="s">
        <v>86</v>
      </c>
      <c r="AV197" s="14" t="s">
        <v>86</v>
      </c>
      <c r="AW197" s="14" t="s">
        <v>32</v>
      </c>
      <c r="AX197" s="14" t="s">
        <v>76</v>
      </c>
      <c r="AY197" s="192" t="s">
        <v>135</v>
      </c>
    </row>
    <row r="198" s="16" customFormat="1">
      <c r="A198" s="16"/>
      <c r="B198" s="207"/>
      <c r="C198" s="16"/>
      <c r="D198" s="184" t="s">
        <v>148</v>
      </c>
      <c r="E198" s="208" t="s">
        <v>1</v>
      </c>
      <c r="F198" s="209" t="s">
        <v>222</v>
      </c>
      <c r="G198" s="16"/>
      <c r="H198" s="210">
        <v>384.95999999999998</v>
      </c>
      <c r="I198" s="211"/>
      <c r="J198" s="16"/>
      <c r="K198" s="16"/>
      <c r="L198" s="207"/>
      <c r="M198" s="212"/>
      <c r="N198" s="213"/>
      <c r="O198" s="213"/>
      <c r="P198" s="213"/>
      <c r="Q198" s="213"/>
      <c r="R198" s="213"/>
      <c r="S198" s="213"/>
      <c r="T198" s="214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08" t="s">
        <v>148</v>
      </c>
      <c r="AU198" s="208" t="s">
        <v>86</v>
      </c>
      <c r="AV198" s="16" t="s">
        <v>152</v>
      </c>
      <c r="AW198" s="16" t="s">
        <v>32</v>
      </c>
      <c r="AX198" s="16" t="s">
        <v>76</v>
      </c>
      <c r="AY198" s="208" t="s">
        <v>135</v>
      </c>
    </row>
    <row r="199" s="13" customFormat="1">
      <c r="A199" s="13"/>
      <c r="B199" s="183"/>
      <c r="C199" s="13"/>
      <c r="D199" s="184" t="s">
        <v>148</v>
      </c>
      <c r="E199" s="185" t="s">
        <v>1</v>
      </c>
      <c r="F199" s="186" t="s">
        <v>208</v>
      </c>
      <c r="G199" s="13"/>
      <c r="H199" s="185" t="s">
        <v>1</v>
      </c>
      <c r="I199" s="187"/>
      <c r="J199" s="13"/>
      <c r="K199" s="13"/>
      <c r="L199" s="183"/>
      <c r="M199" s="188"/>
      <c r="N199" s="189"/>
      <c r="O199" s="189"/>
      <c r="P199" s="189"/>
      <c r="Q199" s="189"/>
      <c r="R199" s="189"/>
      <c r="S199" s="189"/>
      <c r="T199" s="19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5" t="s">
        <v>148</v>
      </c>
      <c r="AU199" s="185" t="s">
        <v>86</v>
      </c>
      <c r="AV199" s="13" t="s">
        <v>84</v>
      </c>
      <c r="AW199" s="13" t="s">
        <v>32</v>
      </c>
      <c r="AX199" s="13" t="s">
        <v>76</v>
      </c>
      <c r="AY199" s="185" t="s">
        <v>135</v>
      </c>
    </row>
    <row r="200" s="14" customFormat="1">
      <c r="A200" s="14"/>
      <c r="B200" s="191"/>
      <c r="C200" s="14"/>
      <c r="D200" s="184" t="s">
        <v>148</v>
      </c>
      <c r="E200" s="192" t="s">
        <v>1</v>
      </c>
      <c r="F200" s="193" t="s">
        <v>223</v>
      </c>
      <c r="G200" s="14"/>
      <c r="H200" s="194">
        <v>136.845</v>
      </c>
      <c r="I200" s="195"/>
      <c r="J200" s="14"/>
      <c r="K200" s="14"/>
      <c r="L200" s="191"/>
      <c r="M200" s="196"/>
      <c r="N200" s="197"/>
      <c r="O200" s="197"/>
      <c r="P200" s="197"/>
      <c r="Q200" s="197"/>
      <c r="R200" s="197"/>
      <c r="S200" s="197"/>
      <c r="T200" s="19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2" t="s">
        <v>148</v>
      </c>
      <c r="AU200" s="192" t="s">
        <v>86</v>
      </c>
      <c r="AV200" s="14" t="s">
        <v>86</v>
      </c>
      <c r="AW200" s="14" t="s">
        <v>32</v>
      </c>
      <c r="AX200" s="14" t="s">
        <v>76</v>
      </c>
      <c r="AY200" s="192" t="s">
        <v>135</v>
      </c>
    </row>
    <row r="201" s="14" customFormat="1">
      <c r="A201" s="14"/>
      <c r="B201" s="191"/>
      <c r="C201" s="14"/>
      <c r="D201" s="184" t="s">
        <v>148</v>
      </c>
      <c r="E201" s="192" t="s">
        <v>1</v>
      </c>
      <c r="F201" s="193" t="s">
        <v>224</v>
      </c>
      <c r="G201" s="14"/>
      <c r="H201" s="194">
        <v>-10.441000000000001</v>
      </c>
      <c r="I201" s="195"/>
      <c r="J201" s="14"/>
      <c r="K201" s="14"/>
      <c r="L201" s="191"/>
      <c r="M201" s="196"/>
      <c r="N201" s="197"/>
      <c r="O201" s="197"/>
      <c r="P201" s="197"/>
      <c r="Q201" s="197"/>
      <c r="R201" s="197"/>
      <c r="S201" s="197"/>
      <c r="T201" s="19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2" t="s">
        <v>148</v>
      </c>
      <c r="AU201" s="192" t="s">
        <v>86</v>
      </c>
      <c r="AV201" s="14" t="s">
        <v>86</v>
      </c>
      <c r="AW201" s="14" t="s">
        <v>32</v>
      </c>
      <c r="AX201" s="14" t="s">
        <v>76</v>
      </c>
      <c r="AY201" s="192" t="s">
        <v>135</v>
      </c>
    </row>
    <row r="202" s="16" customFormat="1">
      <c r="A202" s="16"/>
      <c r="B202" s="207"/>
      <c r="C202" s="16"/>
      <c r="D202" s="184" t="s">
        <v>148</v>
      </c>
      <c r="E202" s="208" t="s">
        <v>1</v>
      </c>
      <c r="F202" s="209" t="s">
        <v>222</v>
      </c>
      <c r="G202" s="16"/>
      <c r="H202" s="210">
        <v>126.404</v>
      </c>
      <c r="I202" s="211"/>
      <c r="J202" s="16"/>
      <c r="K202" s="16"/>
      <c r="L202" s="207"/>
      <c r="M202" s="212"/>
      <c r="N202" s="213"/>
      <c r="O202" s="213"/>
      <c r="P202" s="213"/>
      <c r="Q202" s="213"/>
      <c r="R202" s="213"/>
      <c r="S202" s="213"/>
      <c r="T202" s="214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08" t="s">
        <v>148</v>
      </c>
      <c r="AU202" s="208" t="s">
        <v>86</v>
      </c>
      <c r="AV202" s="16" t="s">
        <v>152</v>
      </c>
      <c r="AW202" s="16" t="s">
        <v>32</v>
      </c>
      <c r="AX202" s="16" t="s">
        <v>76</v>
      </c>
      <c r="AY202" s="208" t="s">
        <v>135</v>
      </c>
    </row>
    <row r="203" s="15" customFormat="1">
      <c r="A203" s="15"/>
      <c r="B203" s="199"/>
      <c r="C203" s="15"/>
      <c r="D203" s="184" t="s">
        <v>148</v>
      </c>
      <c r="E203" s="200" t="s">
        <v>1</v>
      </c>
      <c r="F203" s="201" t="s">
        <v>151</v>
      </c>
      <c r="G203" s="15"/>
      <c r="H203" s="202">
        <v>511.36399999999998</v>
      </c>
      <c r="I203" s="203"/>
      <c r="J203" s="15"/>
      <c r="K203" s="15"/>
      <c r="L203" s="199"/>
      <c r="M203" s="204"/>
      <c r="N203" s="205"/>
      <c r="O203" s="205"/>
      <c r="P203" s="205"/>
      <c r="Q203" s="205"/>
      <c r="R203" s="205"/>
      <c r="S203" s="205"/>
      <c r="T203" s="20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00" t="s">
        <v>148</v>
      </c>
      <c r="AU203" s="200" t="s">
        <v>86</v>
      </c>
      <c r="AV203" s="15" t="s">
        <v>139</v>
      </c>
      <c r="AW203" s="15" t="s">
        <v>32</v>
      </c>
      <c r="AX203" s="15" t="s">
        <v>84</v>
      </c>
      <c r="AY203" s="200" t="s">
        <v>135</v>
      </c>
    </row>
    <row r="204" s="2" customFormat="1" ht="24.15" customHeight="1">
      <c r="A204" s="38"/>
      <c r="B204" s="166"/>
      <c r="C204" s="167" t="s">
        <v>8</v>
      </c>
      <c r="D204" s="167" t="s">
        <v>136</v>
      </c>
      <c r="E204" s="168" t="s">
        <v>225</v>
      </c>
      <c r="F204" s="169" t="s">
        <v>226</v>
      </c>
      <c r="G204" s="170" t="s">
        <v>146</v>
      </c>
      <c r="H204" s="171">
        <v>27.416</v>
      </c>
      <c r="I204" s="172"/>
      <c r="J204" s="173">
        <f>ROUND(I204*H204,2)</f>
        <v>0</v>
      </c>
      <c r="K204" s="174"/>
      <c r="L204" s="39"/>
      <c r="M204" s="175" t="s">
        <v>1</v>
      </c>
      <c r="N204" s="176" t="s">
        <v>41</v>
      </c>
      <c r="O204" s="77"/>
      <c r="P204" s="177">
        <f>O204*H204</f>
        <v>0</v>
      </c>
      <c r="Q204" s="177">
        <v>0</v>
      </c>
      <c r="R204" s="177">
        <f>Q204*H204</f>
        <v>0</v>
      </c>
      <c r="S204" s="177">
        <v>1.8</v>
      </c>
      <c r="T204" s="178">
        <f>S204*H204</f>
        <v>49.348800000000004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79" t="s">
        <v>139</v>
      </c>
      <c r="AT204" s="179" t="s">
        <v>136</v>
      </c>
      <c r="AU204" s="179" t="s">
        <v>86</v>
      </c>
      <c r="AY204" s="19" t="s">
        <v>135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9" t="s">
        <v>84</v>
      </c>
      <c r="BK204" s="180">
        <f>ROUND(I204*H204,2)</f>
        <v>0</v>
      </c>
      <c r="BL204" s="19" t="s">
        <v>139</v>
      </c>
      <c r="BM204" s="179" t="s">
        <v>227</v>
      </c>
    </row>
    <row r="205" s="13" customFormat="1">
      <c r="A205" s="13"/>
      <c r="B205" s="183"/>
      <c r="C205" s="13"/>
      <c r="D205" s="184" t="s">
        <v>148</v>
      </c>
      <c r="E205" s="185" t="s">
        <v>1</v>
      </c>
      <c r="F205" s="186" t="s">
        <v>228</v>
      </c>
      <c r="G205" s="13"/>
      <c r="H205" s="185" t="s">
        <v>1</v>
      </c>
      <c r="I205" s="187"/>
      <c r="J205" s="13"/>
      <c r="K205" s="13"/>
      <c r="L205" s="183"/>
      <c r="M205" s="188"/>
      <c r="N205" s="189"/>
      <c r="O205" s="189"/>
      <c r="P205" s="189"/>
      <c r="Q205" s="189"/>
      <c r="R205" s="189"/>
      <c r="S205" s="189"/>
      <c r="T205" s="19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5" t="s">
        <v>148</v>
      </c>
      <c r="AU205" s="185" t="s">
        <v>86</v>
      </c>
      <c r="AV205" s="13" t="s">
        <v>84</v>
      </c>
      <c r="AW205" s="13" t="s">
        <v>32</v>
      </c>
      <c r="AX205" s="13" t="s">
        <v>76</v>
      </c>
      <c r="AY205" s="185" t="s">
        <v>135</v>
      </c>
    </row>
    <row r="206" s="14" customFormat="1">
      <c r="A206" s="14"/>
      <c r="B206" s="191"/>
      <c r="C206" s="14"/>
      <c r="D206" s="184" t="s">
        <v>148</v>
      </c>
      <c r="E206" s="192" t="s">
        <v>1</v>
      </c>
      <c r="F206" s="193" t="s">
        <v>229</v>
      </c>
      <c r="G206" s="14"/>
      <c r="H206" s="194">
        <v>30.73</v>
      </c>
      <c r="I206" s="195"/>
      <c r="J206" s="14"/>
      <c r="K206" s="14"/>
      <c r="L206" s="191"/>
      <c r="M206" s="196"/>
      <c r="N206" s="197"/>
      <c r="O206" s="197"/>
      <c r="P206" s="197"/>
      <c r="Q206" s="197"/>
      <c r="R206" s="197"/>
      <c r="S206" s="197"/>
      <c r="T206" s="19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2" t="s">
        <v>148</v>
      </c>
      <c r="AU206" s="192" t="s">
        <v>86</v>
      </c>
      <c r="AV206" s="14" t="s">
        <v>86</v>
      </c>
      <c r="AW206" s="14" t="s">
        <v>32</v>
      </c>
      <c r="AX206" s="14" t="s">
        <v>76</v>
      </c>
      <c r="AY206" s="192" t="s">
        <v>135</v>
      </c>
    </row>
    <row r="207" s="14" customFormat="1">
      <c r="A207" s="14"/>
      <c r="B207" s="191"/>
      <c r="C207" s="14"/>
      <c r="D207" s="184" t="s">
        <v>148</v>
      </c>
      <c r="E207" s="192" t="s">
        <v>1</v>
      </c>
      <c r="F207" s="193" t="s">
        <v>230</v>
      </c>
      <c r="G207" s="14"/>
      <c r="H207" s="194">
        <v>-3.3140000000000001</v>
      </c>
      <c r="I207" s="195"/>
      <c r="J207" s="14"/>
      <c r="K207" s="14"/>
      <c r="L207" s="191"/>
      <c r="M207" s="196"/>
      <c r="N207" s="197"/>
      <c r="O207" s="197"/>
      <c r="P207" s="197"/>
      <c r="Q207" s="197"/>
      <c r="R207" s="197"/>
      <c r="S207" s="197"/>
      <c r="T207" s="19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2" t="s">
        <v>148</v>
      </c>
      <c r="AU207" s="192" t="s">
        <v>86</v>
      </c>
      <c r="AV207" s="14" t="s">
        <v>86</v>
      </c>
      <c r="AW207" s="14" t="s">
        <v>32</v>
      </c>
      <c r="AX207" s="14" t="s">
        <v>76</v>
      </c>
      <c r="AY207" s="192" t="s">
        <v>135</v>
      </c>
    </row>
    <row r="208" s="15" customFormat="1">
      <c r="A208" s="15"/>
      <c r="B208" s="199"/>
      <c r="C208" s="15"/>
      <c r="D208" s="184" t="s">
        <v>148</v>
      </c>
      <c r="E208" s="200" t="s">
        <v>1</v>
      </c>
      <c r="F208" s="201" t="s">
        <v>151</v>
      </c>
      <c r="G208" s="15"/>
      <c r="H208" s="202">
        <v>27.416</v>
      </c>
      <c r="I208" s="203"/>
      <c r="J208" s="15"/>
      <c r="K208" s="15"/>
      <c r="L208" s="199"/>
      <c r="M208" s="204"/>
      <c r="N208" s="205"/>
      <c r="O208" s="205"/>
      <c r="P208" s="205"/>
      <c r="Q208" s="205"/>
      <c r="R208" s="205"/>
      <c r="S208" s="205"/>
      <c r="T208" s="20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00" t="s">
        <v>148</v>
      </c>
      <c r="AU208" s="200" t="s">
        <v>86</v>
      </c>
      <c r="AV208" s="15" t="s">
        <v>139</v>
      </c>
      <c r="AW208" s="15" t="s">
        <v>32</v>
      </c>
      <c r="AX208" s="15" t="s">
        <v>84</v>
      </c>
      <c r="AY208" s="200" t="s">
        <v>135</v>
      </c>
    </row>
    <row r="209" s="2" customFormat="1" ht="33" customHeight="1">
      <c r="A209" s="38"/>
      <c r="B209" s="166"/>
      <c r="C209" s="167" t="s">
        <v>231</v>
      </c>
      <c r="D209" s="167" t="s">
        <v>136</v>
      </c>
      <c r="E209" s="168" t="s">
        <v>232</v>
      </c>
      <c r="F209" s="169" t="s">
        <v>233</v>
      </c>
      <c r="G209" s="170" t="s">
        <v>146</v>
      </c>
      <c r="H209" s="171">
        <v>201.066</v>
      </c>
      <c r="I209" s="172"/>
      <c r="J209" s="173">
        <f>ROUND(I209*H209,2)</f>
        <v>0</v>
      </c>
      <c r="K209" s="174"/>
      <c r="L209" s="39"/>
      <c r="M209" s="175" t="s">
        <v>1</v>
      </c>
      <c r="N209" s="176" t="s">
        <v>41</v>
      </c>
      <c r="O209" s="77"/>
      <c r="P209" s="177">
        <f>O209*H209</f>
        <v>0</v>
      </c>
      <c r="Q209" s="177">
        <v>0</v>
      </c>
      <c r="R209" s="177">
        <f>Q209*H209</f>
        <v>0</v>
      </c>
      <c r="S209" s="177">
        <v>1.175</v>
      </c>
      <c r="T209" s="178">
        <f>S209*H209</f>
        <v>236.25255000000001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79" t="s">
        <v>139</v>
      </c>
      <c r="AT209" s="179" t="s">
        <v>136</v>
      </c>
      <c r="AU209" s="179" t="s">
        <v>86</v>
      </c>
      <c r="AY209" s="19" t="s">
        <v>135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9" t="s">
        <v>84</v>
      </c>
      <c r="BK209" s="180">
        <f>ROUND(I209*H209,2)</f>
        <v>0</v>
      </c>
      <c r="BL209" s="19" t="s">
        <v>139</v>
      </c>
      <c r="BM209" s="179" t="s">
        <v>234</v>
      </c>
    </row>
    <row r="210" s="14" customFormat="1">
      <c r="A210" s="14"/>
      <c r="B210" s="191"/>
      <c r="C210" s="14"/>
      <c r="D210" s="184" t="s">
        <v>148</v>
      </c>
      <c r="E210" s="192" t="s">
        <v>1</v>
      </c>
      <c r="F210" s="193" t="s">
        <v>235</v>
      </c>
      <c r="G210" s="14"/>
      <c r="H210" s="194">
        <v>239.03</v>
      </c>
      <c r="I210" s="195"/>
      <c r="J210" s="14"/>
      <c r="K210" s="14"/>
      <c r="L210" s="191"/>
      <c r="M210" s="196"/>
      <c r="N210" s="197"/>
      <c r="O210" s="197"/>
      <c r="P210" s="197"/>
      <c r="Q210" s="197"/>
      <c r="R210" s="197"/>
      <c r="S210" s="197"/>
      <c r="T210" s="19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2" t="s">
        <v>148</v>
      </c>
      <c r="AU210" s="192" t="s">
        <v>86</v>
      </c>
      <c r="AV210" s="14" t="s">
        <v>86</v>
      </c>
      <c r="AW210" s="14" t="s">
        <v>32</v>
      </c>
      <c r="AX210" s="14" t="s">
        <v>76</v>
      </c>
      <c r="AY210" s="192" t="s">
        <v>135</v>
      </c>
    </row>
    <row r="211" s="14" customFormat="1">
      <c r="A211" s="14"/>
      <c r="B211" s="191"/>
      <c r="C211" s="14"/>
      <c r="D211" s="184" t="s">
        <v>148</v>
      </c>
      <c r="E211" s="192" t="s">
        <v>1</v>
      </c>
      <c r="F211" s="193" t="s">
        <v>236</v>
      </c>
      <c r="G211" s="14"/>
      <c r="H211" s="194">
        <v>20.300000000000001</v>
      </c>
      <c r="I211" s="195"/>
      <c r="J211" s="14"/>
      <c r="K211" s="14"/>
      <c r="L211" s="191"/>
      <c r="M211" s="196"/>
      <c r="N211" s="197"/>
      <c r="O211" s="197"/>
      <c r="P211" s="197"/>
      <c r="Q211" s="197"/>
      <c r="R211" s="197"/>
      <c r="S211" s="197"/>
      <c r="T211" s="19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2" t="s">
        <v>148</v>
      </c>
      <c r="AU211" s="192" t="s">
        <v>86</v>
      </c>
      <c r="AV211" s="14" t="s">
        <v>86</v>
      </c>
      <c r="AW211" s="14" t="s">
        <v>32</v>
      </c>
      <c r="AX211" s="14" t="s">
        <v>76</v>
      </c>
      <c r="AY211" s="192" t="s">
        <v>135</v>
      </c>
    </row>
    <row r="212" s="16" customFormat="1">
      <c r="A212" s="16"/>
      <c r="B212" s="207"/>
      <c r="C212" s="16"/>
      <c r="D212" s="184" t="s">
        <v>148</v>
      </c>
      <c r="E212" s="208" t="s">
        <v>1</v>
      </c>
      <c r="F212" s="209" t="s">
        <v>222</v>
      </c>
      <c r="G212" s="16"/>
      <c r="H212" s="210">
        <v>259.32999999999998</v>
      </c>
      <c r="I212" s="211"/>
      <c r="J212" s="16"/>
      <c r="K212" s="16"/>
      <c r="L212" s="207"/>
      <c r="M212" s="212"/>
      <c r="N212" s="213"/>
      <c r="O212" s="213"/>
      <c r="P212" s="213"/>
      <c r="Q212" s="213"/>
      <c r="R212" s="213"/>
      <c r="S212" s="213"/>
      <c r="T212" s="214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08" t="s">
        <v>148</v>
      </c>
      <c r="AU212" s="208" t="s">
        <v>86</v>
      </c>
      <c r="AV212" s="16" t="s">
        <v>152</v>
      </c>
      <c r="AW212" s="16" t="s">
        <v>32</v>
      </c>
      <c r="AX212" s="16" t="s">
        <v>76</v>
      </c>
      <c r="AY212" s="208" t="s">
        <v>135</v>
      </c>
    </row>
    <row r="213" s="14" customFormat="1">
      <c r="A213" s="14"/>
      <c r="B213" s="191"/>
      <c r="C213" s="14"/>
      <c r="D213" s="184" t="s">
        <v>148</v>
      </c>
      <c r="E213" s="192" t="s">
        <v>1</v>
      </c>
      <c r="F213" s="193" t="s">
        <v>237</v>
      </c>
      <c r="G213" s="14"/>
      <c r="H213" s="194">
        <v>-35.259999999999998</v>
      </c>
      <c r="I213" s="195"/>
      <c r="J213" s="14"/>
      <c r="K213" s="14"/>
      <c r="L213" s="191"/>
      <c r="M213" s="196"/>
      <c r="N213" s="197"/>
      <c r="O213" s="197"/>
      <c r="P213" s="197"/>
      <c r="Q213" s="197"/>
      <c r="R213" s="197"/>
      <c r="S213" s="197"/>
      <c r="T213" s="19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2" t="s">
        <v>148</v>
      </c>
      <c r="AU213" s="192" t="s">
        <v>86</v>
      </c>
      <c r="AV213" s="14" t="s">
        <v>86</v>
      </c>
      <c r="AW213" s="14" t="s">
        <v>32</v>
      </c>
      <c r="AX213" s="14" t="s">
        <v>76</v>
      </c>
      <c r="AY213" s="192" t="s">
        <v>135</v>
      </c>
    </row>
    <row r="214" s="14" customFormat="1">
      <c r="A214" s="14"/>
      <c r="B214" s="191"/>
      <c r="C214" s="14"/>
      <c r="D214" s="184" t="s">
        <v>148</v>
      </c>
      <c r="E214" s="192" t="s">
        <v>1</v>
      </c>
      <c r="F214" s="193" t="s">
        <v>238</v>
      </c>
      <c r="G214" s="14"/>
      <c r="H214" s="194">
        <v>-23.004000000000001</v>
      </c>
      <c r="I214" s="195"/>
      <c r="J214" s="14"/>
      <c r="K214" s="14"/>
      <c r="L214" s="191"/>
      <c r="M214" s="196"/>
      <c r="N214" s="197"/>
      <c r="O214" s="197"/>
      <c r="P214" s="197"/>
      <c r="Q214" s="197"/>
      <c r="R214" s="197"/>
      <c r="S214" s="197"/>
      <c r="T214" s="19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2" t="s">
        <v>148</v>
      </c>
      <c r="AU214" s="192" t="s">
        <v>86</v>
      </c>
      <c r="AV214" s="14" t="s">
        <v>86</v>
      </c>
      <c r="AW214" s="14" t="s">
        <v>32</v>
      </c>
      <c r="AX214" s="14" t="s">
        <v>76</v>
      </c>
      <c r="AY214" s="192" t="s">
        <v>135</v>
      </c>
    </row>
    <row r="215" s="16" customFormat="1">
      <c r="A215" s="16"/>
      <c r="B215" s="207"/>
      <c r="C215" s="16"/>
      <c r="D215" s="184" t="s">
        <v>148</v>
      </c>
      <c r="E215" s="208" t="s">
        <v>1</v>
      </c>
      <c r="F215" s="209" t="s">
        <v>222</v>
      </c>
      <c r="G215" s="16"/>
      <c r="H215" s="210">
        <v>-58.263999999999996</v>
      </c>
      <c r="I215" s="211"/>
      <c r="J215" s="16"/>
      <c r="K215" s="16"/>
      <c r="L215" s="207"/>
      <c r="M215" s="212"/>
      <c r="N215" s="213"/>
      <c r="O215" s="213"/>
      <c r="P215" s="213"/>
      <c r="Q215" s="213"/>
      <c r="R215" s="213"/>
      <c r="S215" s="213"/>
      <c r="T215" s="214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08" t="s">
        <v>148</v>
      </c>
      <c r="AU215" s="208" t="s">
        <v>86</v>
      </c>
      <c r="AV215" s="16" t="s">
        <v>152</v>
      </c>
      <c r="AW215" s="16" t="s">
        <v>32</v>
      </c>
      <c r="AX215" s="16" t="s">
        <v>76</v>
      </c>
      <c r="AY215" s="208" t="s">
        <v>135</v>
      </c>
    </row>
    <row r="216" s="15" customFormat="1">
      <c r="A216" s="15"/>
      <c r="B216" s="199"/>
      <c r="C216" s="15"/>
      <c r="D216" s="184" t="s">
        <v>148</v>
      </c>
      <c r="E216" s="200" t="s">
        <v>1</v>
      </c>
      <c r="F216" s="201" t="s">
        <v>151</v>
      </c>
      <c r="G216" s="15"/>
      <c r="H216" s="202">
        <v>201.066</v>
      </c>
      <c r="I216" s="203"/>
      <c r="J216" s="15"/>
      <c r="K216" s="15"/>
      <c r="L216" s="199"/>
      <c r="M216" s="204"/>
      <c r="N216" s="205"/>
      <c r="O216" s="205"/>
      <c r="P216" s="205"/>
      <c r="Q216" s="205"/>
      <c r="R216" s="205"/>
      <c r="S216" s="205"/>
      <c r="T216" s="20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00" t="s">
        <v>148</v>
      </c>
      <c r="AU216" s="200" t="s">
        <v>86</v>
      </c>
      <c r="AV216" s="15" t="s">
        <v>139</v>
      </c>
      <c r="AW216" s="15" t="s">
        <v>32</v>
      </c>
      <c r="AX216" s="15" t="s">
        <v>84</v>
      </c>
      <c r="AY216" s="200" t="s">
        <v>135</v>
      </c>
    </row>
    <row r="217" s="2" customFormat="1" ht="16.5" customHeight="1">
      <c r="A217" s="38"/>
      <c r="B217" s="166"/>
      <c r="C217" s="167" t="s">
        <v>239</v>
      </c>
      <c r="D217" s="167" t="s">
        <v>136</v>
      </c>
      <c r="E217" s="168" t="s">
        <v>240</v>
      </c>
      <c r="F217" s="169" t="s">
        <v>241</v>
      </c>
      <c r="G217" s="170" t="s">
        <v>146</v>
      </c>
      <c r="H217" s="171">
        <v>2.2679999999999998</v>
      </c>
      <c r="I217" s="172"/>
      <c r="J217" s="173">
        <f>ROUND(I217*H217,2)</f>
        <v>0</v>
      </c>
      <c r="K217" s="174"/>
      <c r="L217" s="39"/>
      <c r="M217" s="175" t="s">
        <v>1</v>
      </c>
      <c r="N217" s="176" t="s">
        <v>41</v>
      </c>
      <c r="O217" s="77"/>
      <c r="P217" s="177">
        <f>O217*H217</f>
        <v>0</v>
      </c>
      <c r="Q217" s="177">
        <v>0</v>
      </c>
      <c r="R217" s="177">
        <f>Q217*H217</f>
        <v>0</v>
      </c>
      <c r="S217" s="177">
        <v>2.2000000000000002</v>
      </c>
      <c r="T217" s="178">
        <f>S217*H217</f>
        <v>4.9896000000000003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79" t="s">
        <v>139</v>
      </c>
      <c r="AT217" s="179" t="s">
        <v>136</v>
      </c>
      <c r="AU217" s="179" t="s">
        <v>86</v>
      </c>
      <c r="AY217" s="19" t="s">
        <v>135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9" t="s">
        <v>84</v>
      </c>
      <c r="BK217" s="180">
        <f>ROUND(I217*H217,2)</f>
        <v>0</v>
      </c>
      <c r="BL217" s="19" t="s">
        <v>139</v>
      </c>
      <c r="BM217" s="179" t="s">
        <v>242</v>
      </c>
    </row>
    <row r="218" s="13" customFormat="1">
      <c r="A218" s="13"/>
      <c r="B218" s="183"/>
      <c r="C218" s="13"/>
      <c r="D218" s="184" t="s">
        <v>148</v>
      </c>
      <c r="E218" s="185" t="s">
        <v>1</v>
      </c>
      <c r="F218" s="186" t="s">
        <v>243</v>
      </c>
      <c r="G218" s="13"/>
      <c r="H218" s="185" t="s">
        <v>1</v>
      </c>
      <c r="I218" s="187"/>
      <c r="J218" s="13"/>
      <c r="K218" s="13"/>
      <c r="L218" s="183"/>
      <c r="M218" s="188"/>
      <c r="N218" s="189"/>
      <c r="O218" s="189"/>
      <c r="P218" s="189"/>
      <c r="Q218" s="189"/>
      <c r="R218" s="189"/>
      <c r="S218" s="189"/>
      <c r="T218" s="19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5" t="s">
        <v>148</v>
      </c>
      <c r="AU218" s="185" t="s">
        <v>86</v>
      </c>
      <c r="AV218" s="13" t="s">
        <v>84</v>
      </c>
      <c r="AW218" s="13" t="s">
        <v>32</v>
      </c>
      <c r="AX218" s="13" t="s">
        <v>76</v>
      </c>
      <c r="AY218" s="185" t="s">
        <v>135</v>
      </c>
    </row>
    <row r="219" s="14" customFormat="1">
      <c r="A219" s="14"/>
      <c r="B219" s="191"/>
      <c r="C219" s="14"/>
      <c r="D219" s="184" t="s">
        <v>148</v>
      </c>
      <c r="E219" s="192" t="s">
        <v>1</v>
      </c>
      <c r="F219" s="193" t="s">
        <v>244</v>
      </c>
      <c r="G219" s="14"/>
      <c r="H219" s="194">
        <v>2.2679999999999998</v>
      </c>
      <c r="I219" s="195"/>
      <c r="J219" s="14"/>
      <c r="K219" s="14"/>
      <c r="L219" s="191"/>
      <c r="M219" s="196"/>
      <c r="N219" s="197"/>
      <c r="O219" s="197"/>
      <c r="P219" s="197"/>
      <c r="Q219" s="197"/>
      <c r="R219" s="197"/>
      <c r="S219" s="197"/>
      <c r="T219" s="19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2" t="s">
        <v>148</v>
      </c>
      <c r="AU219" s="192" t="s">
        <v>86</v>
      </c>
      <c r="AV219" s="14" t="s">
        <v>86</v>
      </c>
      <c r="AW219" s="14" t="s">
        <v>32</v>
      </c>
      <c r="AX219" s="14" t="s">
        <v>76</v>
      </c>
      <c r="AY219" s="192" t="s">
        <v>135</v>
      </c>
    </row>
    <row r="220" s="15" customFormat="1">
      <c r="A220" s="15"/>
      <c r="B220" s="199"/>
      <c r="C220" s="15"/>
      <c r="D220" s="184" t="s">
        <v>148</v>
      </c>
      <c r="E220" s="200" t="s">
        <v>1</v>
      </c>
      <c r="F220" s="201" t="s">
        <v>151</v>
      </c>
      <c r="G220" s="15"/>
      <c r="H220" s="202">
        <v>2.2679999999999998</v>
      </c>
      <c r="I220" s="203"/>
      <c r="J220" s="15"/>
      <c r="K220" s="15"/>
      <c r="L220" s="199"/>
      <c r="M220" s="204"/>
      <c r="N220" s="205"/>
      <c r="O220" s="205"/>
      <c r="P220" s="205"/>
      <c r="Q220" s="205"/>
      <c r="R220" s="205"/>
      <c r="S220" s="205"/>
      <c r="T220" s="20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0" t="s">
        <v>148</v>
      </c>
      <c r="AU220" s="200" t="s">
        <v>86</v>
      </c>
      <c r="AV220" s="15" t="s">
        <v>139</v>
      </c>
      <c r="AW220" s="15" t="s">
        <v>32</v>
      </c>
      <c r="AX220" s="15" t="s">
        <v>84</v>
      </c>
      <c r="AY220" s="200" t="s">
        <v>135</v>
      </c>
    </row>
    <row r="221" s="2" customFormat="1" ht="16.5" customHeight="1">
      <c r="A221" s="38"/>
      <c r="B221" s="166"/>
      <c r="C221" s="167" t="s">
        <v>245</v>
      </c>
      <c r="D221" s="167" t="s">
        <v>136</v>
      </c>
      <c r="E221" s="168" t="s">
        <v>246</v>
      </c>
      <c r="F221" s="169" t="s">
        <v>247</v>
      </c>
      <c r="G221" s="170" t="s">
        <v>146</v>
      </c>
      <c r="H221" s="171">
        <v>54.546999999999997</v>
      </c>
      <c r="I221" s="172"/>
      <c r="J221" s="173">
        <f>ROUND(I221*H221,2)</f>
        <v>0</v>
      </c>
      <c r="K221" s="174"/>
      <c r="L221" s="39"/>
      <c r="M221" s="175" t="s">
        <v>1</v>
      </c>
      <c r="N221" s="176" t="s">
        <v>41</v>
      </c>
      <c r="O221" s="77"/>
      <c r="P221" s="177">
        <f>O221*H221</f>
        <v>0</v>
      </c>
      <c r="Q221" s="177">
        <v>0</v>
      </c>
      <c r="R221" s="177">
        <f>Q221*H221</f>
        <v>0</v>
      </c>
      <c r="S221" s="177">
        <v>2.3999999999999999</v>
      </c>
      <c r="T221" s="178">
        <f>S221*H221</f>
        <v>130.91279999999998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79" t="s">
        <v>139</v>
      </c>
      <c r="AT221" s="179" t="s">
        <v>136</v>
      </c>
      <c r="AU221" s="179" t="s">
        <v>86</v>
      </c>
      <c r="AY221" s="19" t="s">
        <v>135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9" t="s">
        <v>84</v>
      </c>
      <c r="BK221" s="180">
        <f>ROUND(I221*H221,2)</f>
        <v>0</v>
      </c>
      <c r="BL221" s="19" t="s">
        <v>139</v>
      </c>
      <c r="BM221" s="179" t="s">
        <v>248</v>
      </c>
    </row>
    <row r="222" s="13" customFormat="1">
      <c r="A222" s="13"/>
      <c r="B222" s="183"/>
      <c r="C222" s="13"/>
      <c r="D222" s="184" t="s">
        <v>148</v>
      </c>
      <c r="E222" s="185" t="s">
        <v>1</v>
      </c>
      <c r="F222" s="186" t="s">
        <v>249</v>
      </c>
      <c r="G222" s="13"/>
      <c r="H222" s="185" t="s">
        <v>1</v>
      </c>
      <c r="I222" s="187"/>
      <c r="J222" s="13"/>
      <c r="K222" s="13"/>
      <c r="L222" s="183"/>
      <c r="M222" s="188"/>
      <c r="N222" s="189"/>
      <c r="O222" s="189"/>
      <c r="P222" s="189"/>
      <c r="Q222" s="189"/>
      <c r="R222" s="189"/>
      <c r="S222" s="189"/>
      <c r="T222" s="19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5" t="s">
        <v>148</v>
      </c>
      <c r="AU222" s="185" t="s">
        <v>86</v>
      </c>
      <c r="AV222" s="13" t="s">
        <v>84</v>
      </c>
      <c r="AW222" s="13" t="s">
        <v>32</v>
      </c>
      <c r="AX222" s="13" t="s">
        <v>76</v>
      </c>
      <c r="AY222" s="185" t="s">
        <v>135</v>
      </c>
    </row>
    <row r="223" s="14" customFormat="1">
      <c r="A223" s="14"/>
      <c r="B223" s="191"/>
      <c r="C223" s="14"/>
      <c r="D223" s="184" t="s">
        <v>148</v>
      </c>
      <c r="E223" s="192" t="s">
        <v>1</v>
      </c>
      <c r="F223" s="193" t="s">
        <v>250</v>
      </c>
      <c r="G223" s="14"/>
      <c r="H223" s="194">
        <v>22.561</v>
      </c>
      <c r="I223" s="195"/>
      <c r="J223" s="14"/>
      <c r="K223" s="14"/>
      <c r="L223" s="191"/>
      <c r="M223" s="196"/>
      <c r="N223" s="197"/>
      <c r="O223" s="197"/>
      <c r="P223" s="197"/>
      <c r="Q223" s="197"/>
      <c r="R223" s="197"/>
      <c r="S223" s="197"/>
      <c r="T223" s="19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2" t="s">
        <v>148</v>
      </c>
      <c r="AU223" s="192" t="s">
        <v>86</v>
      </c>
      <c r="AV223" s="14" t="s">
        <v>86</v>
      </c>
      <c r="AW223" s="14" t="s">
        <v>32</v>
      </c>
      <c r="AX223" s="14" t="s">
        <v>76</v>
      </c>
      <c r="AY223" s="192" t="s">
        <v>135</v>
      </c>
    </row>
    <row r="224" s="14" customFormat="1">
      <c r="A224" s="14"/>
      <c r="B224" s="191"/>
      <c r="C224" s="14"/>
      <c r="D224" s="184" t="s">
        <v>148</v>
      </c>
      <c r="E224" s="192" t="s">
        <v>1</v>
      </c>
      <c r="F224" s="193" t="s">
        <v>251</v>
      </c>
      <c r="G224" s="14"/>
      <c r="H224" s="194">
        <v>0.70399999999999996</v>
      </c>
      <c r="I224" s="195"/>
      <c r="J224" s="14"/>
      <c r="K224" s="14"/>
      <c r="L224" s="191"/>
      <c r="M224" s="196"/>
      <c r="N224" s="197"/>
      <c r="O224" s="197"/>
      <c r="P224" s="197"/>
      <c r="Q224" s="197"/>
      <c r="R224" s="197"/>
      <c r="S224" s="197"/>
      <c r="T224" s="19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2" t="s">
        <v>148</v>
      </c>
      <c r="AU224" s="192" t="s">
        <v>86</v>
      </c>
      <c r="AV224" s="14" t="s">
        <v>86</v>
      </c>
      <c r="AW224" s="14" t="s">
        <v>32</v>
      </c>
      <c r="AX224" s="14" t="s">
        <v>76</v>
      </c>
      <c r="AY224" s="192" t="s">
        <v>135</v>
      </c>
    </row>
    <row r="225" s="13" customFormat="1">
      <c r="A225" s="13"/>
      <c r="B225" s="183"/>
      <c r="C225" s="13"/>
      <c r="D225" s="184" t="s">
        <v>148</v>
      </c>
      <c r="E225" s="185" t="s">
        <v>1</v>
      </c>
      <c r="F225" s="186" t="s">
        <v>252</v>
      </c>
      <c r="G225" s="13"/>
      <c r="H225" s="185" t="s">
        <v>1</v>
      </c>
      <c r="I225" s="187"/>
      <c r="J225" s="13"/>
      <c r="K225" s="13"/>
      <c r="L225" s="183"/>
      <c r="M225" s="188"/>
      <c r="N225" s="189"/>
      <c r="O225" s="189"/>
      <c r="P225" s="189"/>
      <c r="Q225" s="189"/>
      <c r="R225" s="189"/>
      <c r="S225" s="189"/>
      <c r="T225" s="19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5" t="s">
        <v>148</v>
      </c>
      <c r="AU225" s="185" t="s">
        <v>86</v>
      </c>
      <c r="AV225" s="13" t="s">
        <v>84</v>
      </c>
      <c r="AW225" s="13" t="s">
        <v>32</v>
      </c>
      <c r="AX225" s="13" t="s">
        <v>76</v>
      </c>
      <c r="AY225" s="185" t="s">
        <v>135</v>
      </c>
    </row>
    <row r="226" s="14" customFormat="1">
      <c r="A226" s="14"/>
      <c r="B226" s="191"/>
      <c r="C226" s="14"/>
      <c r="D226" s="184" t="s">
        <v>148</v>
      </c>
      <c r="E226" s="192" t="s">
        <v>1</v>
      </c>
      <c r="F226" s="193" t="s">
        <v>253</v>
      </c>
      <c r="G226" s="14"/>
      <c r="H226" s="194">
        <v>16.353999999999999</v>
      </c>
      <c r="I226" s="195"/>
      <c r="J226" s="14"/>
      <c r="K226" s="14"/>
      <c r="L226" s="191"/>
      <c r="M226" s="196"/>
      <c r="N226" s="197"/>
      <c r="O226" s="197"/>
      <c r="P226" s="197"/>
      <c r="Q226" s="197"/>
      <c r="R226" s="197"/>
      <c r="S226" s="197"/>
      <c r="T226" s="19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2" t="s">
        <v>148</v>
      </c>
      <c r="AU226" s="192" t="s">
        <v>86</v>
      </c>
      <c r="AV226" s="14" t="s">
        <v>86</v>
      </c>
      <c r="AW226" s="14" t="s">
        <v>32</v>
      </c>
      <c r="AX226" s="14" t="s">
        <v>76</v>
      </c>
      <c r="AY226" s="192" t="s">
        <v>135</v>
      </c>
    </row>
    <row r="227" s="14" customFormat="1">
      <c r="A227" s="14"/>
      <c r="B227" s="191"/>
      <c r="C227" s="14"/>
      <c r="D227" s="184" t="s">
        <v>148</v>
      </c>
      <c r="E227" s="192" t="s">
        <v>1</v>
      </c>
      <c r="F227" s="193" t="s">
        <v>254</v>
      </c>
      <c r="G227" s="14"/>
      <c r="H227" s="194">
        <v>14.928000000000001</v>
      </c>
      <c r="I227" s="195"/>
      <c r="J227" s="14"/>
      <c r="K227" s="14"/>
      <c r="L227" s="191"/>
      <c r="M227" s="196"/>
      <c r="N227" s="197"/>
      <c r="O227" s="197"/>
      <c r="P227" s="197"/>
      <c r="Q227" s="197"/>
      <c r="R227" s="197"/>
      <c r="S227" s="197"/>
      <c r="T227" s="19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2" t="s">
        <v>148</v>
      </c>
      <c r="AU227" s="192" t="s">
        <v>86</v>
      </c>
      <c r="AV227" s="14" t="s">
        <v>86</v>
      </c>
      <c r="AW227" s="14" t="s">
        <v>32</v>
      </c>
      <c r="AX227" s="14" t="s">
        <v>76</v>
      </c>
      <c r="AY227" s="192" t="s">
        <v>135</v>
      </c>
    </row>
    <row r="228" s="15" customFormat="1">
      <c r="A228" s="15"/>
      <c r="B228" s="199"/>
      <c r="C228" s="15"/>
      <c r="D228" s="184" t="s">
        <v>148</v>
      </c>
      <c r="E228" s="200" t="s">
        <v>1</v>
      </c>
      <c r="F228" s="201" t="s">
        <v>151</v>
      </c>
      <c r="G228" s="15"/>
      <c r="H228" s="202">
        <v>54.546999999999997</v>
      </c>
      <c r="I228" s="203"/>
      <c r="J228" s="15"/>
      <c r="K228" s="15"/>
      <c r="L228" s="199"/>
      <c r="M228" s="204"/>
      <c r="N228" s="205"/>
      <c r="O228" s="205"/>
      <c r="P228" s="205"/>
      <c r="Q228" s="205"/>
      <c r="R228" s="205"/>
      <c r="S228" s="205"/>
      <c r="T228" s="20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00" t="s">
        <v>148</v>
      </c>
      <c r="AU228" s="200" t="s">
        <v>86</v>
      </c>
      <c r="AV228" s="15" t="s">
        <v>139</v>
      </c>
      <c r="AW228" s="15" t="s">
        <v>32</v>
      </c>
      <c r="AX228" s="15" t="s">
        <v>84</v>
      </c>
      <c r="AY228" s="200" t="s">
        <v>135</v>
      </c>
    </row>
    <row r="229" s="2" customFormat="1" ht="16.5" customHeight="1">
      <c r="A229" s="38"/>
      <c r="B229" s="166"/>
      <c r="C229" s="167" t="s">
        <v>255</v>
      </c>
      <c r="D229" s="167" t="s">
        <v>136</v>
      </c>
      <c r="E229" s="168" t="s">
        <v>256</v>
      </c>
      <c r="F229" s="169" t="s">
        <v>257</v>
      </c>
      <c r="G229" s="170" t="s">
        <v>146</v>
      </c>
      <c r="H229" s="171">
        <v>40.448</v>
      </c>
      <c r="I229" s="172"/>
      <c r="J229" s="173">
        <f>ROUND(I229*H229,2)</f>
        <v>0</v>
      </c>
      <c r="K229" s="174"/>
      <c r="L229" s="39"/>
      <c r="M229" s="175" t="s">
        <v>1</v>
      </c>
      <c r="N229" s="176" t="s">
        <v>41</v>
      </c>
      <c r="O229" s="77"/>
      <c r="P229" s="177">
        <f>O229*H229</f>
        <v>0</v>
      </c>
      <c r="Q229" s="177">
        <v>0</v>
      </c>
      <c r="R229" s="177">
        <f>Q229*H229</f>
        <v>0</v>
      </c>
      <c r="S229" s="177">
        <v>2.3999999999999999</v>
      </c>
      <c r="T229" s="178">
        <f>S229*H229</f>
        <v>97.075199999999995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79" t="s">
        <v>139</v>
      </c>
      <c r="AT229" s="179" t="s">
        <v>136</v>
      </c>
      <c r="AU229" s="179" t="s">
        <v>86</v>
      </c>
      <c r="AY229" s="19" t="s">
        <v>135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9" t="s">
        <v>84</v>
      </c>
      <c r="BK229" s="180">
        <f>ROUND(I229*H229,2)</f>
        <v>0</v>
      </c>
      <c r="BL229" s="19" t="s">
        <v>139</v>
      </c>
      <c r="BM229" s="179" t="s">
        <v>258</v>
      </c>
    </row>
    <row r="230" s="13" customFormat="1">
      <c r="A230" s="13"/>
      <c r="B230" s="183"/>
      <c r="C230" s="13"/>
      <c r="D230" s="184" t="s">
        <v>148</v>
      </c>
      <c r="E230" s="185" t="s">
        <v>1</v>
      </c>
      <c r="F230" s="186" t="s">
        <v>206</v>
      </c>
      <c r="G230" s="13"/>
      <c r="H230" s="185" t="s">
        <v>1</v>
      </c>
      <c r="I230" s="187"/>
      <c r="J230" s="13"/>
      <c r="K230" s="13"/>
      <c r="L230" s="183"/>
      <c r="M230" s="188"/>
      <c r="N230" s="189"/>
      <c r="O230" s="189"/>
      <c r="P230" s="189"/>
      <c r="Q230" s="189"/>
      <c r="R230" s="189"/>
      <c r="S230" s="189"/>
      <c r="T230" s="19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5" t="s">
        <v>148</v>
      </c>
      <c r="AU230" s="185" t="s">
        <v>86</v>
      </c>
      <c r="AV230" s="13" t="s">
        <v>84</v>
      </c>
      <c r="AW230" s="13" t="s">
        <v>32</v>
      </c>
      <c r="AX230" s="13" t="s">
        <v>76</v>
      </c>
      <c r="AY230" s="185" t="s">
        <v>135</v>
      </c>
    </row>
    <row r="231" s="14" customFormat="1">
      <c r="A231" s="14"/>
      <c r="B231" s="191"/>
      <c r="C231" s="14"/>
      <c r="D231" s="184" t="s">
        <v>148</v>
      </c>
      <c r="E231" s="192" t="s">
        <v>1</v>
      </c>
      <c r="F231" s="193" t="s">
        <v>259</v>
      </c>
      <c r="G231" s="14"/>
      <c r="H231" s="194">
        <v>25.856000000000002</v>
      </c>
      <c r="I231" s="195"/>
      <c r="J231" s="14"/>
      <c r="K231" s="14"/>
      <c r="L231" s="191"/>
      <c r="M231" s="196"/>
      <c r="N231" s="197"/>
      <c r="O231" s="197"/>
      <c r="P231" s="197"/>
      <c r="Q231" s="197"/>
      <c r="R231" s="197"/>
      <c r="S231" s="197"/>
      <c r="T231" s="19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2" t="s">
        <v>148</v>
      </c>
      <c r="AU231" s="192" t="s">
        <v>86</v>
      </c>
      <c r="AV231" s="14" t="s">
        <v>86</v>
      </c>
      <c r="AW231" s="14" t="s">
        <v>32</v>
      </c>
      <c r="AX231" s="14" t="s">
        <v>76</v>
      </c>
      <c r="AY231" s="192" t="s">
        <v>135</v>
      </c>
    </row>
    <row r="232" s="13" customFormat="1">
      <c r="A232" s="13"/>
      <c r="B232" s="183"/>
      <c r="C232" s="13"/>
      <c r="D232" s="184" t="s">
        <v>148</v>
      </c>
      <c r="E232" s="185" t="s">
        <v>1</v>
      </c>
      <c r="F232" s="186" t="s">
        <v>208</v>
      </c>
      <c r="G232" s="13"/>
      <c r="H232" s="185" t="s">
        <v>1</v>
      </c>
      <c r="I232" s="187"/>
      <c r="J232" s="13"/>
      <c r="K232" s="13"/>
      <c r="L232" s="183"/>
      <c r="M232" s="188"/>
      <c r="N232" s="189"/>
      <c r="O232" s="189"/>
      <c r="P232" s="189"/>
      <c r="Q232" s="189"/>
      <c r="R232" s="189"/>
      <c r="S232" s="189"/>
      <c r="T232" s="19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5" t="s">
        <v>148</v>
      </c>
      <c r="AU232" s="185" t="s">
        <v>86</v>
      </c>
      <c r="AV232" s="13" t="s">
        <v>84</v>
      </c>
      <c r="AW232" s="13" t="s">
        <v>32</v>
      </c>
      <c r="AX232" s="13" t="s">
        <v>76</v>
      </c>
      <c r="AY232" s="185" t="s">
        <v>135</v>
      </c>
    </row>
    <row r="233" s="14" customFormat="1">
      <c r="A233" s="14"/>
      <c r="B233" s="191"/>
      <c r="C233" s="14"/>
      <c r="D233" s="184" t="s">
        <v>148</v>
      </c>
      <c r="E233" s="192" t="s">
        <v>1</v>
      </c>
      <c r="F233" s="193" t="s">
        <v>260</v>
      </c>
      <c r="G233" s="14"/>
      <c r="H233" s="194">
        <v>14.592000000000001</v>
      </c>
      <c r="I233" s="195"/>
      <c r="J233" s="14"/>
      <c r="K233" s="14"/>
      <c r="L233" s="191"/>
      <c r="M233" s="196"/>
      <c r="N233" s="197"/>
      <c r="O233" s="197"/>
      <c r="P233" s="197"/>
      <c r="Q233" s="197"/>
      <c r="R233" s="197"/>
      <c r="S233" s="197"/>
      <c r="T233" s="19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2" t="s">
        <v>148</v>
      </c>
      <c r="AU233" s="192" t="s">
        <v>86</v>
      </c>
      <c r="AV233" s="14" t="s">
        <v>86</v>
      </c>
      <c r="AW233" s="14" t="s">
        <v>32</v>
      </c>
      <c r="AX233" s="14" t="s">
        <v>76</v>
      </c>
      <c r="AY233" s="192" t="s">
        <v>135</v>
      </c>
    </row>
    <row r="234" s="15" customFormat="1">
      <c r="A234" s="15"/>
      <c r="B234" s="199"/>
      <c r="C234" s="15"/>
      <c r="D234" s="184" t="s">
        <v>148</v>
      </c>
      <c r="E234" s="200" t="s">
        <v>1</v>
      </c>
      <c r="F234" s="201" t="s">
        <v>151</v>
      </c>
      <c r="G234" s="15"/>
      <c r="H234" s="202">
        <v>40.448</v>
      </c>
      <c r="I234" s="203"/>
      <c r="J234" s="15"/>
      <c r="K234" s="15"/>
      <c r="L234" s="199"/>
      <c r="M234" s="204"/>
      <c r="N234" s="205"/>
      <c r="O234" s="205"/>
      <c r="P234" s="205"/>
      <c r="Q234" s="205"/>
      <c r="R234" s="205"/>
      <c r="S234" s="205"/>
      <c r="T234" s="20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00" t="s">
        <v>148</v>
      </c>
      <c r="AU234" s="200" t="s">
        <v>86</v>
      </c>
      <c r="AV234" s="15" t="s">
        <v>139</v>
      </c>
      <c r="AW234" s="15" t="s">
        <v>32</v>
      </c>
      <c r="AX234" s="15" t="s">
        <v>84</v>
      </c>
      <c r="AY234" s="200" t="s">
        <v>135</v>
      </c>
    </row>
    <row r="235" s="2" customFormat="1" ht="21.75" customHeight="1">
      <c r="A235" s="38"/>
      <c r="B235" s="166"/>
      <c r="C235" s="167" t="s">
        <v>261</v>
      </c>
      <c r="D235" s="167" t="s">
        <v>136</v>
      </c>
      <c r="E235" s="168" t="s">
        <v>262</v>
      </c>
      <c r="F235" s="169" t="s">
        <v>263</v>
      </c>
      <c r="G235" s="170" t="s">
        <v>168</v>
      </c>
      <c r="H235" s="171">
        <v>24.25</v>
      </c>
      <c r="I235" s="172"/>
      <c r="J235" s="173">
        <f>ROUND(I235*H235,2)</f>
        <v>0</v>
      </c>
      <c r="K235" s="174"/>
      <c r="L235" s="39"/>
      <c r="M235" s="175" t="s">
        <v>1</v>
      </c>
      <c r="N235" s="176" t="s">
        <v>41</v>
      </c>
      <c r="O235" s="77"/>
      <c r="P235" s="177">
        <f>O235*H235</f>
        <v>0</v>
      </c>
      <c r="Q235" s="177">
        <v>0</v>
      </c>
      <c r="R235" s="177">
        <f>Q235*H235</f>
        <v>0</v>
      </c>
      <c r="S235" s="177">
        <v>0.082000000000000003</v>
      </c>
      <c r="T235" s="178">
        <f>S235*H235</f>
        <v>1.9885000000000002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79" t="s">
        <v>139</v>
      </c>
      <c r="AT235" s="179" t="s">
        <v>136</v>
      </c>
      <c r="AU235" s="179" t="s">
        <v>86</v>
      </c>
      <c r="AY235" s="19" t="s">
        <v>135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9" t="s">
        <v>84</v>
      </c>
      <c r="BK235" s="180">
        <f>ROUND(I235*H235,2)</f>
        <v>0</v>
      </c>
      <c r="BL235" s="19" t="s">
        <v>139</v>
      </c>
      <c r="BM235" s="179" t="s">
        <v>264</v>
      </c>
    </row>
    <row r="236" s="14" customFormat="1">
      <c r="A236" s="14"/>
      <c r="B236" s="191"/>
      <c r="C236" s="14"/>
      <c r="D236" s="184" t="s">
        <v>148</v>
      </c>
      <c r="E236" s="192" t="s">
        <v>1</v>
      </c>
      <c r="F236" s="193" t="s">
        <v>265</v>
      </c>
      <c r="G236" s="14"/>
      <c r="H236" s="194">
        <v>16.670000000000002</v>
      </c>
      <c r="I236" s="195"/>
      <c r="J236" s="14"/>
      <c r="K236" s="14"/>
      <c r="L236" s="191"/>
      <c r="M236" s="196"/>
      <c r="N236" s="197"/>
      <c r="O236" s="197"/>
      <c r="P236" s="197"/>
      <c r="Q236" s="197"/>
      <c r="R236" s="197"/>
      <c r="S236" s="197"/>
      <c r="T236" s="19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2" t="s">
        <v>148</v>
      </c>
      <c r="AU236" s="192" t="s">
        <v>86</v>
      </c>
      <c r="AV236" s="14" t="s">
        <v>86</v>
      </c>
      <c r="AW236" s="14" t="s">
        <v>32</v>
      </c>
      <c r="AX236" s="14" t="s">
        <v>76</v>
      </c>
      <c r="AY236" s="192" t="s">
        <v>135</v>
      </c>
    </row>
    <row r="237" s="14" customFormat="1">
      <c r="A237" s="14"/>
      <c r="B237" s="191"/>
      <c r="C237" s="14"/>
      <c r="D237" s="184" t="s">
        <v>148</v>
      </c>
      <c r="E237" s="192" t="s">
        <v>1</v>
      </c>
      <c r="F237" s="193" t="s">
        <v>266</v>
      </c>
      <c r="G237" s="14"/>
      <c r="H237" s="194">
        <v>5.3300000000000001</v>
      </c>
      <c r="I237" s="195"/>
      <c r="J237" s="14"/>
      <c r="K237" s="14"/>
      <c r="L237" s="191"/>
      <c r="M237" s="196"/>
      <c r="N237" s="197"/>
      <c r="O237" s="197"/>
      <c r="P237" s="197"/>
      <c r="Q237" s="197"/>
      <c r="R237" s="197"/>
      <c r="S237" s="197"/>
      <c r="T237" s="19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2" t="s">
        <v>148</v>
      </c>
      <c r="AU237" s="192" t="s">
        <v>86</v>
      </c>
      <c r="AV237" s="14" t="s">
        <v>86</v>
      </c>
      <c r="AW237" s="14" t="s">
        <v>32</v>
      </c>
      <c r="AX237" s="14" t="s">
        <v>76</v>
      </c>
      <c r="AY237" s="192" t="s">
        <v>135</v>
      </c>
    </row>
    <row r="238" s="14" customFormat="1">
      <c r="A238" s="14"/>
      <c r="B238" s="191"/>
      <c r="C238" s="14"/>
      <c r="D238" s="184" t="s">
        <v>148</v>
      </c>
      <c r="E238" s="192" t="s">
        <v>1</v>
      </c>
      <c r="F238" s="193" t="s">
        <v>267</v>
      </c>
      <c r="G238" s="14"/>
      <c r="H238" s="194">
        <v>2.25</v>
      </c>
      <c r="I238" s="195"/>
      <c r="J238" s="14"/>
      <c r="K238" s="14"/>
      <c r="L238" s="191"/>
      <c r="M238" s="196"/>
      <c r="N238" s="197"/>
      <c r="O238" s="197"/>
      <c r="P238" s="197"/>
      <c r="Q238" s="197"/>
      <c r="R238" s="197"/>
      <c r="S238" s="197"/>
      <c r="T238" s="19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2" t="s">
        <v>148</v>
      </c>
      <c r="AU238" s="192" t="s">
        <v>86</v>
      </c>
      <c r="AV238" s="14" t="s">
        <v>86</v>
      </c>
      <c r="AW238" s="14" t="s">
        <v>32</v>
      </c>
      <c r="AX238" s="14" t="s">
        <v>76</v>
      </c>
      <c r="AY238" s="192" t="s">
        <v>135</v>
      </c>
    </row>
    <row r="239" s="15" customFormat="1">
      <c r="A239" s="15"/>
      <c r="B239" s="199"/>
      <c r="C239" s="15"/>
      <c r="D239" s="184" t="s">
        <v>148</v>
      </c>
      <c r="E239" s="200" t="s">
        <v>1</v>
      </c>
      <c r="F239" s="201" t="s">
        <v>151</v>
      </c>
      <c r="G239" s="15"/>
      <c r="H239" s="202">
        <v>24.25</v>
      </c>
      <c r="I239" s="203"/>
      <c r="J239" s="15"/>
      <c r="K239" s="15"/>
      <c r="L239" s="199"/>
      <c r="M239" s="204"/>
      <c r="N239" s="205"/>
      <c r="O239" s="205"/>
      <c r="P239" s="205"/>
      <c r="Q239" s="205"/>
      <c r="R239" s="205"/>
      <c r="S239" s="205"/>
      <c r="T239" s="20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00" t="s">
        <v>148</v>
      </c>
      <c r="AU239" s="200" t="s">
        <v>86</v>
      </c>
      <c r="AV239" s="15" t="s">
        <v>139</v>
      </c>
      <c r="AW239" s="15" t="s">
        <v>32</v>
      </c>
      <c r="AX239" s="15" t="s">
        <v>84</v>
      </c>
      <c r="AY239" s="200" t="s">
        <v>135</v>
      </c>
    </row>
    <row r="240" s="2" customFormat="1" ht="24.15" customHeight="1">
      <c r="A240" s="38"/>
      <c r="B240" s="166"/>
      <c r="C240" s="167" t="s">
        <v>7</v>
      </c>
      <c r="D240" s="167" t="s">
        <v>136</v>
      </c>
      <c r="E240" s="168" t="s">
        <v>268</v>
      </c>
      <c r="F240" s="169" t="s">
        <v>269</v>
      </c>
      <c r="G240" s="170" t="s">
        <v>146</v>
      </c>
      <c r="H240" s="171">
        <v>292.108</v>
      </c>
      <c r="I240" s="172"/>
      <c r="J240" s="173">
        <f>ROUND(I240*H240,2)</f>
        <v>0</v>
      </c>
      <c r="K240" s="174"/>
      <c r="L240" s="39"/>
      <c r="M240" s="175" t="s">
        <v>1</v>
      </c>
      <c r="N240" s="176" t="s">
        <v>41</v>
      </c>
      <c r="O240" s="77"/>
      <c r="P240" s="177">
        <f>O240*H240</f>
        <v>0</v>
      </c>
      <c r="Q240" s="177">
        <v>0</v>
      </c>
      <c r="R240" s="177">
        <f>Q240*H240</f>
        <v>0</v>
      </c>
      <c r="S240" s="177">
        <v>1.6000000000000001</v>
      </c>
      <c r="T240" s="178">
        <f>S240*H240</f>
        <v>467.37280000000004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79" t="s">
        <v>139</v>
      </c>
      <c r="AT240" s="179" t="s">
        <v>136</v>
      </c>
      <c r="AU240" s="179" t="s">
        <v>86</v>
      </c>
      <c r="AY240" s="19" t="s">
        <v>135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9" t="s">
        <v>84</v>
      </c>
      <c r="BK240" s="180">
        <f>ROUND(I240*H240,2)</f>
        <v>0</v>
      </c>
      <c r="BL240" s="19" t="s">
        <v>139</v>
      </c>
      <c r="BM240" s="179" t="s">
        <v>270</v>
      </c>
    </row>
    <row r="241" s="14" customFormat="1">
      <c r="A241" s="14"/>
      <c r="B241" s="191"/>
      <c r="C241" s="14"/>
      <c r="D241" s="184" t="s">
        <v>148</v>
      </c>
      <c r="E241" s="192" t="s">
        <v>1</v>
      </c>
      <c r="F241" s="193" t="s">
        <v>271</v>
      </c>
      <c r="G241" s="14"/>
      <c r="H241" s="194">
        <v>286.16000000000003</v>
      </c>
      <c r="I241" s="195"/>
      <c r="J241" s="14"/>
      <c r="K241" s="14"/>
      <c r="L241" s="191"/>
      <c r="M241" s="196"/>
      <c r="N241" s="197"/>
      <c r="O241" s="197"/>
      <c r="P241" s="197"/>
      <c r="Q241" s="197"/>
      <c r="R241" s="197"/>
      <c r="S241" s="197"/>
      <c r="T241" s="19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2" t="s">
        <v>148</v>
      </c>
      <c r="AU241" s="192" t="s">
        <v>86</v>
      </c>
      <c r="AV241" s="14" t="s">
        <v>86</v>
      </c>
      <c r="AW241" s="14" t="s">
        <v>32</v>
      </c>
      <c r="AX241" s="14" t="s">
        <v>76</v>
      </c>
      <c r="AY241" s="192" t="s">
        <v>135</v>
      </c>
    </row>
    <row r="242" s="14" customFormat="1">
      <c r="A242" s="14"/>
      <c r="B242" s="191"/>
      <c r="C242" s="14"/>
      <c r="D242" s="184" t="s">
        <v>148</v>
      </c>
      <c r="E242" s="192" t="s">
        <v>1</v>
      </c>
      <c r="F242" s="193" t="s">
        <v>272</v>
      </c>
      <c r="G242" s="14"/>
      <c r="H242" s="194">
        <v>-5.7400000000000002</v>
      </c>
      <c r="I242" s="195"/>
      <c r="J242" s="14"/>
      <c r="K242" s="14"/>
      <c r="L242" s="191"/>
      <c r="M242" s="196"/>
      <c r="N242" s="197"/>
      <c r="O242" s="197"/>
      <c r="P242" s="197"/>
      <c r="Q242" s="197"/>
      <c r="R242" s="197"/>
      <c r="S242" s="197"/>
      <c r="T242" s="19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2" t="s">
        <v>148</v>
      </c>
      <c r="AU242" s="192" t="s">
        <v>86</v>
      </c>
      <c r="AV242" s="14" t="s">
        <v>86</v>
      </c>
      <c r="AW242" s="14" t="s">
        <v>32</v>
      </c>
      <c r="AX242" s="14" t="s">
        <v>76</v>
      </c>
      <c r="AY242" s="192" t="s">
        <v>135</v>
      </c>
    </row>
    <row r="243" s="14" customFormat="1">
      <c r="A243" s="14"/>
      <c r="B243" s="191"/>
      <c r="C243" s="14"/>
      <c r="D243" s="184" t="s">
        <v>148</v>
      </c>
      <c r="E243" s="192" t="s">
        <v>1</v>
      </c>
      <c r="F243" s="193" t="s">
        <v>273</v>
      </c>
      <c r="G243" s="14"/>
      <c r="H243" s="194">
        <v>11.688000000000001</v>
      </c>
      <c r="I243" s="195"/>
      <c r="J243" s="14"/>
      <c r="K243" s="14"/>
      <c r="L243" s="191"/>
      <c r="M243" s="196"/>
      <c r="N243" s="197"/>
      <c r="O243" s="197"/>
      <c r="P243" s="197"/>
      <c r="Q243" s="197"/>
      <c r="R243" s="197"/>
      <c r="S243" s="197"/>
      <c r="T243" s="19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2" t="s">
        <v>148</v>
      </c>
      <c r="AU243" s="192" t="s">
        <v>86</v>
      </c>
      <c r="AV243" s="14" t="s">
        <v>86</v>
      </c>
      <c r="AW243" s="14" t="s">
        <v>32</v>
      </c>
      <c r="AX243" s="14" t="s">
        <v>76</v>
      </c>
      <c r="AY243" s="192" t="s">
        <v>135</v>
      </c>
    </row>
    <row r="244" s="15" customFormat="1">
      <c r="A244" s="15"/>
      <c r="B244" s="199"/>
      <c r="C244" s="15"/>
      <c r="D244" s="184" t="s">
        <v>148</v>
      </c>
      <c r="E244" s="200" t="s">
        <v>1</v>
      </c>
      <c r="F244" s="201" t="s">
        <v>151</v>
      </c>
      <c r="G244" s="15"/>
      <c r="H244" s="202">
        <v>292.108</v>
      </c>
      <c r="I244" s="203"/>
      <c r="J244" s="15"/>
      <c r="K244" s="15"/>
      <c r="L244" s="199"/>
      <c r="M244" s="204"/>
      <c r="N244" s="205"/>
      <c r="O244" s="205"/>
      <c r="P244" s="205"/>
      <c r="Q244" s="205"/>
      <c r="R244" s="205"/>
      <c r="S244" s="205"/>
      <c r="T244" s="20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00" t="s">
        <v>148</v>
      </c>
      <c r="AU244" s="200" t="s">
        <v>86</v>
      </c>
      <c r="AV244" s="15" t="s">
        <v>139</v>
      </c>
      <c r="AW244" s="15" t="s">
        <v>32</v>
      </c>
      <c r="AX244" s="15" t="s">
        <v>84</v>
      </c>
      <c r="AY244" s="200" t="s">
        <v>135</v>
      </c>
    </row>
    <row r="245" s="2" customFormat="1" ht="24.15" customHeight="1">
      <c r="A245" s="38"/>
      <c r="B245" s="166"/>
      <c r="C245" s="167" t="s">
        <v>274</v>
      </c>
      <c r="D245" s="167" t="s">
        <v>136</v>
      </c>
      <c r="E245" s="168" t="s">
        <v>275</v>
      </c>
      <c r="F245" s="169" t="s">
        <v>276</v>
      </c>
      <c r="G245" s="170" t="s">
        <v>277</v>
      </c>
      <c r="H245" s="171">
        <v>325</v>
      </c>
      <c r="I245" s="172"/>
      <c r="J245" s="173">
        <f>ROUND(I245*H245,2)</f>
        <v>0</v>
      </c>
      <c r="K245" s="174"/>
      <c r="L245" s="39"/>
      <c r="M245" s="175" t="s">
        <v>1</v>
      </c>
      <c r="N245" s="176" t="s">
        <v>41</v>
      </c>
      <c r="O245" s="77"/>
      <c r="P245" s="177">
        <f>O245*H245</f>
        <v>0</v>
      </c>
      <c r="Q245" s="177">
        <v>0</v>
      </c>
      <c r="R245" s="177">
        <f>Q245*H245</f>
        <v>0</v>
      </c>
      <c r="S245" s="177">
        <v>0.053999999999999999</v>
      </c>
      <c r="T245" s="178">
        <f>S245*H245</f>
        <v>17.550000000000001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79" t="s">
        <v>139</v>
      </c>
      <c r="AT245" s="179" t="s">
        <v>136</v>
      </c>
      <c r="AU245" s="179" t="s">
        <v>86</v>
      </c>
      <c r="AY245" s="19" t="s">
        <v>135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9" t="s">
        <v>84</v>
      </c>
      <c r="BK245" s="180">
        <f>ROUND(I245*H245,2)</f>
        <v>0</v>
      </c>
      <c r="BL245" s="19" t="s">
        <v>139</v>
      </c>
      <c r="BM245" s="179" t="s">
        <v>278</v>
      </c>
    </row>
    <row r="246" s="2" customFormat="1" ht="21.75" customHeight="1">
      <c r="A246" s="38"/>
      <c r="B246" s="166"/>
      <c r="C246" s="167" t="s">
        <v>279</v>
      </c>
      <c r="D246" s="167" t="s">
        <v>136</v>
      </c>
      <c r="E246" s="168" t="s">
        <v>280</v>
      </c>
      <c r="F246" s="169" t="s">
        <v>281</v>
      </c>
      <c r="G246" s="170" t="s">
        <v>146</v>
      </c>
      <c r="H246" s="171">
        <v>8.5299999999999994</v>
      </c>
      <c r="I246" s="172"/>
      <c r="J246" s="173">
        <f>ROUND(I246*H246,2)</f>
        <v>0</v>
      </c>
      <c r="K246" s="174"/>
      <c r="L246" s="39"/>
      <c r="M246" s="175" t="s">
        <v>1</v>
      </c>
      <c r="N246" s="176" t="s">
        <v>41</v>
      </c>
      <c r="O246" s="77"/>
      <c r="P246" s="177">
        <f>O246*H246</f>
        <v>0</v>
      </c>
      <c r="Q246" s="177">
        <v>0</v>
      </c>
      <c r="R246" s="177">
        <f>Q246*H246</f>
        <v>0</v>
      </c>
      <c r="S246" s="177">
        <v>2.3999999999999999</v>
      </c>
      <c r="T246" s="178">
        <f>S246*H246</f>
        <v>20.471999999999998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79" t="s">
        <v>139</v>
      </c>
      <c r="AT246" s="179" t="s">
        <v>136</v>
      </c>
      <c r="AU246" s="179" t="s">
        <v>86</v>
      </c>
      <c r="AY246" s="19" t="s">
        <v>135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9" t="s">
        <v>84</v>
      </c>
      <c r="BK246" s="180">
        <f>ROUND(I246*H246,2)</f>
        <v>0</v>
      </c>
      <c r="BL246" s="19" t="s">
        <v>139</v>
      </c>
      <c r="BM246" s="179" t="s">
        <v>282</v>
      </c>
    </row>
    <row r="247" s="14" customFormat="1">
      <c r="A247" s="14"/>
      <c r="B247" s="191"/>
      <c r="C247" s="14"/>
      <c r="D247" s="184" t="s">
        <v>148</v>
      </c>
      <c r="E247" s="192" t="s">
        <v>1</v>
      </c>
      <c r="F247" s="193" t="s">
        <v>283</v>
      </c>
      <c r="G247" s="14"/>
      <c r="H247" s="194">
        <v>8.5299999999999994</v>
      </c>
      <c r="I247" s="195"/>
      <c r="J247" s="14"/>
      <c r="K247" s="14"/>
      <c r="L247" s="191"/>
      <c r="M247" s="196"/>
      <c r="N247" s="197"/>
      <c r="O247" s="197"/>
      <c r="P247" s="197"/>
      <c r="Q247" s="197"/>
      <c r="R247" s="197"/>
      <c r="S247" s="197"/>
      <c r="T247" s="19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2" t="s">
        <v>148</v>
      </c>
      <c r="AU247" s="192" t="s">
        <v>86</v>
      </c>
      <c r="AV247" s="14" t="s">
        <v>86</v>
      </c>
      <c r="AW247" s="14" t="s">
        <v>32</v>
      </c>
      <c r="AX247" s="14" t="s">
        <v>76</v>
      </c>
      <c r="AY247" s="192" t="s">
        <v>135</v>
      </c>
    </row>
    <row r="248" s="15" customFormat="1">
      <c r="A248" s="15"/>
      <c r="B248" s="199"/>
      <c r="C248" s="15"/>
      <c r="D248" s="184" t="s">
        <v>148</v>
      </c>
      <c r="E248" s="200" t="s">
        <v>1</v>
      </c>
      <c r="F248" s="201" t="s">
        <v>151</v>
      </c>
      <c r="G248" s="15"/>
      <c r="H248" s="202">
        <v>8.5299999999999994</v>
      </c>
      <c r="I248" s="203"/>
      <c r="J248" s="15"/>
      <c r="K248" s="15"/>
      <c r="L248" s="199"/>
      <c r="M248" s="204"/>
      <c r="N248" s="205"/>
      <c r="O248" s="205"/>
      <c r="P248" s="205"/>
      <c r="Q248" s="205"/>
      <c r="R248" s="205"/>
      <c r="S248" s="205"/>
      <c r="T248" s="20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00" t="s">
        <v>148</v>
      </c>
      <c r="AU248" s="200" t="s">
        <v>86</v>
      </c>
      <c r="AV248" s="15" t="s">
        <v>139</v>
      </c>
      <c r="AW248" s="15" t="s">
        <v>32</v>
      </c>
      <c r="AX248" s="15" t="s">
        <v>84</v>
      </c>
      <c r="AY248" s="200" t="s">
        <v>135</v>
      </c>
    </row>
    <row r="249" s="2" customFormat="1" ht="24.15" customHeight="1">
      <c r="A249" s="38"/>
      <c r="B249" s="166"/>
      <c r="C249" s="167" t="s">
        <v>284</v>
      </c>
      <c r="D249" s="167" t="s">
        <v>136</v>
      </c>
      <c r="E249" s="168" t="s">
        <v>285</v>
      </c>
      <c r="F249" s="169" t="s">
        <v>286</v>
      </c>
      <c r="G249" s="170" t="s">
        <v>168</v>
      </c>
      <c r="H249" s="171">
        <v>4.6630000000000003</v>
      </c>
      <c r="I249" s="172"/>
      <c r="J249" s="173">
        <f>ROUND(I249*H249,2)</f>
        <v>0</v>
      </c>
      <c r="K249" s="174"/>
      <c r="L249" s="39"/>
      <c r="M249" s="175" t="s">
        <v>1</v>
      </c>
      <c r="N249" s="176" t="s">
        <v>41</v>
      </c>
      <c r="O249" s="77"/>
      <c r="P249" s="177">
        <f>O249*H249</f>
        <v>0</v>
      </c>
      <c r="Q249" s="177">
        <v>0</v>
      </c>
      <c r="R249" s="177">
        <f>Q249*H249</f>
        <v>0</v>
      </c>
      <c r="S249" s="177">
        <v>0.35999999999999999</v>
      </c>
      <c r="T249" s="178">
        <f>S249*H249</f>
        <v>1.67868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79" t="s">
        <v>139</v>
      </c>
      <c r="AT249" s="179" t="s">
        <v>136</v>
      </c>
      <c r="AU249" s="179" t="s">
        <v>86</v>
      </c>
      <c r="AY249" s="19" t="s">
        <v>135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9" t="s">
        <v>84</v>
      </c>
      <c r="BK249" s="180">
        <f>ROUND(I249*H249,2)</f>
        <v>0</v>
      </c>
      <c r="BL249" s="19" t="s">
        <v>139</v>
      </c>
      <c r="BM249" s="179" t="s">
        <v>287</v>
      </c>
    </row>
    <row r="250" s="14" customFormat="1">
      <c r="A250" s="14"/>
      <c r="B250" s="191"/>
      <c r="C250" s="14"/>
      <c r="D250" s="184" t="s">
        <v>148</v>
      </c>
      <c r="E250" s="192" t="s">
        <v>1</v>
      </c>
      <c r="F250" s="193" t="s">
        <v>288</v>
      </c>
      <c r="G250" s="14"/>
      <c r="H250" s="194">
        <v>4.6630000000000003</v>
      </c>
      <c r="I250" s="195"/>
      <c r="J250" s="14"/>
      <c r="K250" s="14"/>
      <c r="L250" s="191"/>
      <c r="M250" s="196"/>
      <c r="N250" s="197"/>
      <c r="O250" s="197"/>
      <c r="P250" s="197"/>
      <c r="Q250" s="197"/>
      <c r="R250" s="197"/>
      <c r="S250" s="197"/>
      <c r="T250" s="19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2" t="s">
        <v>148</v>
      </c>
      <c r="AU250" s="192" t="s">
        <v>86</v>
      </c>
      <c r="AV250" s="14" t="s">
        <v>86</v>
      </c>
      <c r="AW250" s="14" t="s">
        <v>32</v>
      </c>
      <c r="AX250" s="14" t="s">
        <v>76</v>
      </c>
      <c r="AY250" s="192" t="s">
        <v>135</v>
      </c>
    </row>
    <row r="251" s="15" customFormat="1">
      <c r="A251" s="15"/>
      <c r="B251" s="199"/>
      <c r="C251" s="15"/>
      <c r="D251" s="184" t="s">
        <v>148</v>
      </c>
      <c r="E251" s="200" t="s">
        <v>1</v>
      </c>
      <c r="F251" s="201" t="s">
        <v>151</v>
      </c>
      <c r="G251" s="15"/>
      <c r="H251" s="202">
        <v>4.6630000000000003</v>
      </c>
      <c r="I251" s="203"/>
      <c r="J251" s="15"/>
      <c r="K251" s="15"/>
      <c r="L251" s="199"/>
      <c r="M251" s="204"/>
      <c r="N251" s="205"/>
      <c r="O251" s="205"/>
      <c r="P251" s="205"/>
      <c r="Q251" s="205"/>
      <c r="R251" s="205"/>
      <c r="S251" s="205"/>
      <c r="T251" s="20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00" t="s">
        <v>148</v>
      </c>
      <c r="AU251" s="200" t="s">
        <v>86</v>
      </c>
      <c r="AV251" s="15" t="s">
        <v>139</v>
      </c>
      <c r="AW251" s="15" t="s">
        <v>32</v>
      </c>
      <c r="AX251" s="15" t="s">
        <v>84</v>
      </c>
      <c r="AY251" s="200" t="s">
        <v>135</v>
      </c>
    </row>
    <row r="252" s="2" customFormat="1" ht="24.15" customHeight="1">
      <c r="A252" s="38"/>
      <c r="B252" s="166"/>
      <c r="C252" s="167" t="s">
        <v>289</v>
      </c>
      <c r="D252" s="167" t="s">
        <v>136</v>
      </c>
      <c r="E252" s="168" t="s">
        <v>290</v>
      </c>
      <c r="F252" s="169" t="s">
        <v>291</v>
      </c>
      <c r="G252" s="170" t="s">
        <v>168</v>
      </c>
      <c r="H252" s="171">
        <v>9</v>
      </c>
      <c r="I252" s="172"/>
      <c r="J252" s="173">
        <f>ROUND(I252*H252,2)</f>
        <v>0</v>
      </c>
      <c r="K252" s="174"/>
      <c r="L252" s="39"/>
      <c r="M252" s="175" t="s">
        <v>1</v>
      </c>
      <c r="N252" s="176" t="s">
        <v>41</v>
      </c>
      <c r="O252" s="77"/>
      <c r="P252" s="177">
        <f>O252*H252</f>
        <v>0</v>
      </c>
      <c r="Q252" s="177">
        <v>0</v>
      </c>
      <c r="R252" s="177">
        <f>Q252*H252</f>
        <v>0</v>
      </c>
      <c r="S252" s="177">
        <v>0.432</v>
      </c>
      <c r="T252" s="178">
        <f>S252*H252</f>
        <v>3.8879999999999999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79" t="s">
        <v>139</v>
      </c>
      <c r="AT252" s="179" t="s">
        <v>136</v>
      </c>
      <c r="AU252" s="179" t="s">
        <v>86</v>
      </c>
      <c r="AY252" s="19" t="s">
        <v>135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19" t="s">
        <v>84</v>
      </c>
      <c r="BK252" s="180">
        <f>ROUND(I252*H252,2)</f>
        <v>0</v>
      </c>
      <c r="BL252" s="19" t="s">
        <v>139</v>
      </c>
      <c r="BM252" s="179" t="s">
        <v>292</v>
      </c>
    </row>
    <row r="253" s="14" customFormat="1">
      <c r="A253" s="14"/>
      <c r="B253" s="191"/>
      <c r="C253" s="14"/>
      <c r="D253" s="184" t="s">
        <v>148</v>
      </c>
      <c r="E253" s="192" t="s">
        <v>1</v>
      </c>
      <c r="F253" s="193" t="s">
        <v>293</v>
      </c>
      <c r="G253" s="14"/>
      <c r="H253" s="194">
        <v>9</v>
      </c>
      <c r="I253" s="195"/>
      <c r="J253" s="14"/>
      <c r="K253" s="14"/>
      <c r="L253" s="191"/>
      <c r="M253" s="196"/>
      <c r="N253" s="197"/>
      <c r="O253" s="197"/>
      <c r="P253" s="197"/>
      <c r="Q253" s="197"/>
      <c r="R253" s="197"/>
      <c r="S253" s="197"/>
      <c r="T253" s="19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2" t="s">
        <v>148</v>
      </c>
      <c r="AU253" s="192" t="s">
        <v>86</v>
      </c>
      <c r="AV253" s="14" t="s">
        <v>86</v>
      </c>
      <c r="AW253" s="14" t="s">
        <v>32</v>
      </c>
      <c r="AX253" s="14" t="s">
        <v>76</v>
      </c>
      <c r="AY253" s="192" t="s">
        <v>135</v>
      </c>
    </row>
    <row r="254" s="15" customFormat="1">
      <c r="A254" s="15"/>
      <c r="B254" s="199"/>
      <c r="C254" s="15"/>
      <c r="D254" s="184" t="s">
        <v>148</v>
      </c>
      <c r="E254" s="200" t="s">
        <v>1</v>
      </c>
      <c r="F254" s="201" t="s">
        <v>151</v>
      </c>
      <c r="G254" s="15"/>
      <c r="H254" s="202">
        <v>9</v>
      </c>
      <c r="I254" s="203"/>
      <c r="J254" s="15"/>
      <c r="K254" s="15"/>
      <c r="L254" s="199"/>
      <c r="M254" s="204"/>
      <c r="N254" s="205"/>
      <c r="O254" s="205"/>
      <c r="P254" s="205"/>
      <c r="Q254" s="205"/>
      <c r="R254" s="205"/>
      <c r="S254" s="205"/>
      <c r="T254" s="20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00" t="s">
        <v>148</v>
      </c>
      <c r="AU254" s="200" t="s">
        <v>86</v>
      </c>
      <c r="AV254" s="15" t="s">
        <v>139</v>
      </c>
      <c r="AW254" s="15" t="s">
        <v>32</v>
      </c>
      <c r="AX254" s="15" t="s">
        <v>84</v>
      </c>
      <c r="AY254" s="200" t="s">
        <v>135</v>
      </c>
    </row>
    <row r="255" s="2" customFormat="1" ht="24.15" customHeight="1">
      <c r="A255" s="38"/>
      <c r="B255" s="166"/>
      <c r="C255" s="167" t="s">
        <v>294</v>
      </c>
      <c r="D255" s="167" t="s">
        <v>136</v>
      </c>
      <c r="E255" s="168" t="s">
        <v>295</v>
      </c>
      <c r="F255" s="169" t="s">
        <v>296</v>
      </c>
      <c r="G255" s="170" t="s">
        <v>146</v>
      </c>
      <c r="H255" s="171">
        <v>1.573</v>
      </c>
      <c r="I255" s="172"/>
      <c r="J255" s="173">
        <f>ROUND(I255*H255,2)</f>
        <v>0</v>
      </c>
      <c r="K255" s="174"/>
      <c r="L255" s="39"/>
      <c r="M255" s="175" t="s">
        <v>1</v>
      </c>
      <c r="N255" s="176" t="s">
        <v>41</v>
      </c>
      <c r="O255" s="77"/>
      <c r="P255" s="177">
        <f>O255*H255</f>
        <v>0</v>
      </c>
      <c r="Q255" s="177">
        <v>0</v>
      </c>
      <c r="R255" s="177">
        <f>Q255*H255</f>
        <v>0</v>
      </c>
      <c r="S255" s="177">
        <v>2.3999999999999999</v>
      </c>
      <c r="T255" s="178">
        <f>S255*H255</f>
        <v>3.7751999999999999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79" t="s">
        <v>139</v>
      </c>
      <c r="AT255" s="179" t="s">
        <v>136</v>
      </c>
      <c r="AU255" s="179" t="s">
        <v>86</v>
      </c>
      <c r="AY255" s="19" t="s">
        <v>135</v>
      </c>
      <c r="BE255" s="180">
        <f>IF(N255="základní",J255,0)</f>
        <v>0</v>
      </c>
      <c r="BF255" s="180">
        <f>IF(N255="snížená",J255,0)</f>
        <v>0</v>
      </c>
      <c r="BG255" s="180">
        <f>IF(N255="zákl. přenesená",J255,0)</f>
        <v>0</v>
      </c>
      <c r="BH255" s="180">
        <f>IF(N255="sníž. přenesená",J255,0)</f>
        <v>0</v>
      </c>
      <c r="BI255" s="180">
        <f>IF(N255="nulová",J255,0)</f>
        <v>0</v>
      </c>
      <c r="BJ255" s="19" t="s">
        <v>84</v>
      </c>
      <c r="BK255" s="180">
        <f>ROUND(I255*H255,2)</f>
        <v>0</v>
      </c>
      <c r="BL255" s="19" t="s">
        <v>139</v>
      </c>
      <c r="BM255" s="179" t="s">
        <v>297</v>
      </c>
    </row>
    <row r="256" s="14" customFormat="1">
      <c r="A256" s="14"/>
      <c r="B256" s="191"/>
      <c r="C256" s="14"/>
      <c r="D256" s="184" t="s">
        <v>148</v>
      </c>
      <c r="E256" s="192" t="s">
        <v>1</v>
      </c>
      <c r="F256" s="193" t="s">
        <v>298</v>
      </c>
      <c r="G256" s="14"/>
      <c r="H256" s="194">
        <v>0.42499999999999999</v>
      </c>
      <c r="I256" s="195"/>
      <c r="J256" s="14"/>
      <c r="K256" s="14"/>
      <c r="L256" s="191"/>
      <c r="M256" s="196"/>
      <c r="N256" s="197"/>
      <c r="O256" s="197"/>
      <c r="P256" s="197"/>
      <c r="Q256" s="197"/>
      <c r="R256" s="197"/>
      <c r="S256" s="197"/>
      <c r="T256" s="19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2" t="s">
        <v>148</v>
      </c>
      <c r="AU256" s="192" t="s">
        <v>86</v>
      </c>
      <c r="AV256" s="14" t="s">
        <v>86</v>
      </c>
      <c r="AW256" s="14" t="s">
        <v>32</v>
      </c>
      <c r="AX256" s="14" t="s">
        <v>76</v>
      </c>
      <c r="AY256" s="192" t="s">
        <v>135</v>
      </c>
    </row>
    <row r="257" s="14" customFormat="1">
      <c r="A257" s="14"/>
      <c r="B257" s="191"/>
      <c r="C257" s="14"/>
      <c r="D257" s="184" t="s">
        <v>148</v>
      </c>
      <c r="E257" s="192" t="s">
        <v>1</v>
      </c>
      <c r="F257" s="193" t="s">
        <v>299</v>
      </c>
      <c r="G257" s="14"/>
      <c r="H257" s="194">
        <v>1.1479999999999999</v>
      </c>
      <c r="I257" s="195"/>
      <c r="J257" s="14"/>
      <c r="K257" s="14"/>
      <c r="L257" s="191"/>
      <c r="M257" s="196"/>
      <c r="N257" s="197"/>
      <c r="O257" s="197"/>
      <c r="P257" s="197"/>
      <c r="Q257" s="197"/>
      <c r="R257" s="197"/>
      <c r="S257" s="197"/>
      <c r="T257" s="19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2" t="s">
        <v>148</v>
      </c>
      <c r="AU257" s="192" t="s">
        <v>86</v>
      </c>
      <c r="AV257" s="14" t="s">
        <v>86</v>
      </c>
      <c r="AW257" s="14" t="s">
        <v>32</v>
      </c>
      <c r="AX257" s="14" t="s">
        <v>76</v>
      </c>
      <c r="AY257" s="192" t="s">
        <v>135</v>
      </c>
    </row>
    <row r="258" s="15" customFormat="1">
      <c r="A258" s="15"/>
      <c r="B258" s="199"/>
      <c r="C258" s="15"/>
      <c r="D258" s="184" t="s">
        <v>148</v>
      </c>
      <c r="E258" s="200" t="s">
        <v>1</v>
      </c>
      <c r="F258" s="201" t="s">
        <v>151</v>
      </c>
      <c r="G258" s="15"/>
      <c r="H258" s="202">
        <v>1.573</v>
      </c>
      <c r="I258" s="203"/>
      <c r="J258" s="15"/>
      <c r="K258" s="15"/>
      <c r="L258" s="199"/>
      <c r="M258" s="204"/>
      <c r="N258" s="205"/>
      <c r="O258" s="205"/>
      <c r="P258" s="205"/>
      <c r="Q258" s="205"/>
      <c r="R258" s="205"/>
      <c r="S258" s="205"/>
      <c r="T258" s="20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00" t="s">
        <v>148</v>
      </c>
      <c r="AU258" s="200" t="s">
        <v>86</v>
      </c>
      <c r="AV258" s="15" t="s">
        <v>139</v>
      </c>
      <c r="AW258" s="15" t="s">
        <v>32</v>
      </c>
      <c r="AX258" s="15" t="s">
        <v>84</v>
      </c>
      <c r="AY258" s="200" t="s">
        <v>135</v>
      </c>
    </row>
    <row r="259" s="2" customFormat="1" ht="24.15" customHeight="1">
      <c r="A259" s="38"/>
      <c r="B259" s="166"/>
      <c r="C259" s="167" t="s">
        <v>300</v>
      </c>
      <c r="D259" s="167" t="s">
        <v>136</v>
      </c>
      <c r="E259" s="168" t="s">
        <v>301</v>
      </c>
      <c r="F259" s="169" t="s">
        <v>302</v>
      </c>
      <c r="G259" s="170" t="s">
        <v>146</v>
      </c>
      <c r="H259" s="171">
        <v>92.620000000000005</v>
      </c>
      <c r="I259" s="172"/>
      <c r="J259" s="173">
        <f>ROUND(I259*H259,2)</f>
        <v>0</v>
      </c>
      <c r="K259" s="174"/>
      <c r="L259" s="39"/>
      <c r="M259" s="175" t="s">
        <v>1</v>
      </c>
      <c r="N259" s="176" t="s">
        <v>41</v>
      </c>
      <c r="O259" s="77"/>
      <c r="P259" s="177">
        <f>O259*H259</f>
        <v>0</v>
      </c>
      <c r="Q259" s="177">
        <v>0</v>
      </c>
      <c r="R259" s="177">
        <f>Q259*H259</f>
        <v>0</v>
      </c>
      <c r="S259" s="177">
        <v>2.3999999999999999</v>
      </c>
      <c r="T259" s="178">
        <f>S259*H259</f>
        <v>222.28800000000001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79" t="s">
        <v>139</v>
      </c>
      <c r="AT259" s="179" t="s">
        <v>136</v>
      </c>
      <c r="AU259" s="179" t="s">
        <v>86</v>
      </c>
      <c r="AY259" s="19" t="s">
        <v>135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9" t="s">
        <v>84</v>
      </c>
      <c r="BK259" s="180">
        <f>ROUND(I259*H259,2)</f>
        <v>0</v>
      </c>
      <c r="BL259" s="19" t="s">
        <v>139</v>
      </c>
      <c r="BM259" s="179" t="s">
        <v>303</v>
      </c>
    </row>
    <row r="260" s="14" customFormat="1">
      <c r="A260" s="14"/>
      <c r="B260" s="191"/>
      <c r="C260" s="14"/>
      <c r="D260" s="184" t="s">
        <v>148</v>
      </c>
      <c r="E260" s="192" t="s">
        <v>1</v>
      </c>
      <c r="F260" s="193" t="s">
        <v>304</v>
      </c>
      <c r="G260" s="14"/>
      <c r="H260" s="194">
        <v>92.620000000000005</v>
      </c>
      <c r="I260" s="195"/>
      <c r="J260" s="14"/>
      <c r="K260" s="14"/>
      <c r="L260" s="191"/>
      <c r="M260" s="196"/>
      <c r="N260" s="197"/>
      <c r="O260" s="197"/>
      <c r="P260" s="197"/>
      <c r="Q260" s="197"/>
      <c r="R260" s="197"/>
      <c r="S260" s="197"/>
      <c r="T260" s="19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2" t="s">
        <v>148</v>
      </c>
      <c r="AU260" s="192" t="s">
        <v>86</v>
      </c>
      <c r="AV260" s="14" t="s">
        <v>86</v>
      </c>
      <c r="AW260" s="14" t="s">
        <v>32</v>
      </c>
      <c r="AX260" s="14" t="s">
        <v>76</v>
      </c>
      <c r="AY260" s="192" t="s">
        <v>135</v>
      </c>
    </row>
    <row r="261" s="15" customFormat="1">
      <c r="A261" s="15"/>
      <c r="B261" s="199"/>
      <c r="C261" s="15"/>
      <c r="D261" s="184" t="s">
        <v>148</v>
      </c>
      <c r="E261" s="200" t="s">
        <v>1</v>
      </c>
      <c r="F261" s="201" t="s">
        <v>151</v>
      </c>
      <c r="G261" s="15"/>
      <c r="H261" s="202">
        <v>92.620000000000005</v>
      </c>
      <c r="I261" s="203"/>
      <c r="J261" s="15"/>
      <c r="K261" s="15"/>
      <c r="L261" s="199"/>
      <c r="M261" s="204"/>
      <c r="N261" s="205"/>
      <c r="O261" s="205"/>
      <c r="P261" s="205"/>
      <c r="Q261" s="205"/>
      <c r="R261" s="205"/>
      <c r="S261" s="205"/>
      <c r="T261" s="20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00" t="s">
        <v>148</v>
      </c>
      <c r="AU261" s="200" t="s">
        <v>86</v>
      </c>
      <c r="AV261" s="15" t="s">
        <v>139</v>
      </c>
      <c r="AW261" s="15" t="s">
        <v>32</v>
      </c>
      <c r="AX261" s="15" t="s">
        <v>84</v>
      </c>
      <c r="AY261" s="200" t="s">
        <v>135</v>
      </c>
    </row>
    <row r="262" s="2" customFormat="1" ht="24.15" customHeight="1">
      <c r="A262" s="38"/>
      <c r="B262" s="166"/>
      <c r="C262" s="167" t="s">
        <v>305</v>
      </c>
      <c r="D262" s="167" t="s">
        <v>136</v>
      </c>
      <c r="E262" s="168" t="s">
        <v>306</v>
      </c>
      <c r="F262" s="169" t="s">
        <v>307</v>
      </c>
      <c r="G262" s="170" t="s">
        <v>146</v>
      </c>
      <c r="H262" s="171">
        <v>25.199999999999999</v>
      </c>
      <c r="I262" s="172"/>
      <c r="J262" s="173">
        <f>ROUND(I262*H262,2)</f>
        <v>0</v>
      </c>
      <c r="K262" s="174"/>
      <c r="L262" s="39"/>
      <c r="M262" s="175" t="s">
        <v>1</v>
      </c>
      <c r="N262" s="176" t="s">
        <v>41</v>
      </c>
      <c r="O262" s="77"/>
      <c r="P262" s="177">
        <f>O262*H262</f>
        <v>0</v>
      </c>
      <c r="Q262" s="177">
        <v>0</v>
      </c>
      <c r="R262" s="177">
        <f>Q262*H262</f>
        <v>0</v>
      </c>
      <c r="S262" s="177">
        <v>1.6000000000000001</v>
      </c>
      <c r="T262" s="178">
        <f>S262*H262</f>
        <v>40.32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79" t="s">
        <v>139</v>
      </c>
      <c r="AT262" s="179" t="s">
        <v>136</v>
      </c>
      <c r="AU262" s="179" t="s">
        <v>86</v>
      </c>
      <c r="AY262" s="19" t="s">
        <v>135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9" t="s">
        <v>84</v>
      </c>
      <c r="BK262" s="180">
        <f>ROUND(I262*H262,2)</f>
        <v>0</v>
      </c>
      <c r="BL262" s="19" t="s">
        <v>139</v>
      </c>
      <c r="BM262" s="179" t="s">
        <v>308</v>
      </c>
    </row>
    <row r="263" s="13" customFormat="1">
      <c r="A263" s="13"/>
      <c r="B263" s="183"/>
      <c r="C263" s="13"/>
      <c r="D263" s="184" t="s">
        <v>148</v>
      </c>
      <c r="E263" s="185" t="s">
        <v>1</v>
      </c>
      <c r="F263" s="186" t="s">
        <v>309</v>
      </c>
      <c r="G263" s="13"/>
      <c r="H263" s="185" t="s">
        <v>1</v>
      </c>
      <c r="I263" s="187"/>
      <c r="J263" s="13"/>
      <c r="K263" s="13"/>
      <c r="L263" s="183"/>
      <c r="M263" s="188"/>
      <c r="N263" s="189"/>
      <c r="O263" s="189"/>
      <c r="P263" s="189"/>
      <c r="Q263" s="189"/>
      <c r="R263" s="189"/>
      <c r="S263" s="189"/>
      <c r="T263" s="19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5" t="s">
        <v>148</v>
      </c>
      <c r="AU263" s="185" t="s">
        <v>86</v>
      </c>
      <c r="AV263" s="13" t="s">
        <v>84</v>
      </c>
      <c r="AW263" s="13" t="s">
        <v>32</v>
      </c>
      <c r="AX263" s="13" t="s">
        <v>76</v>
      </c>
      <c r="AY263" s="185" t="s">
        <v>135</v>
      </c>
    </row>
    <row r="264" s="14" customFormat="1">
      <c r="A264" s="14"/>
      <c r="B264" s="191"/>
      <c r="C264" s="14"/>
      <c r="D264" s="184" t="s">
        <v>148</v>
      </c>
      <c r="E264" s="192" t="s">
        <v>1</v>
      </c>
      <c r="F264" s="193" t="s">
        <v>310</v>
      </c>
      <c r="G264" s="14"/>
      <c r="H264" s="194">
        <v>25.199999999999999</v>
      </c>
      <c r="I264" s="195"/>
      <c r="J264" s="14"/>
      <c r="K264" s="14"/>
      <c r="L264" s="191"/>
      <c r="M264" s="196"/>
      <c r="N264" s="197"/>
      <c r="O264" s="197"/>
      <c r="P264" s="197"/>
      <c r="Q264" s="197"/>
      <c r="R264" s="197"/>
      <c r="S264" s="197"/>
      <c r="T264" s="19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2" t="s">
        <v>148</v>
      </c>
      <c r="AU264" s="192" t="s">
        <v>86</v>
      </c>
      <c r="AV264" s="14" t="s">
        <v>86</v>
      </c>
      <c r="AW264" s="14" t="s">
        <v>32</v>
      </c>
      <c r="AX264" s="14" t="s">
        <v>76</v>
      </c>
      <c r="AY264" s="192" t="s">
        <v>135</v>
      </c>
    </row>
    <row r="265" s="15" customFormat="1">
      <c r="A265" s="15"/>
      <c r="B265" s="199"/>
      <c r="C265" s="15"/>
      <c r="D265" s="184" t="s">
        <v>148</v>
      </c>
      <c r="E265" s="200" t="s">
        <v>1</v>
      </c>
      <c r="F265" s="201" t="s">
        <v>151</v>
      </c>
      <c r="G265" s="15"/>
      <c r="H265" s="202">
        <v>25.199999999999999</v>
      </c>
      <c r="I265" s="203"/>
      <c r="J265" s="15"/>
      <c r="K265" s="15"/>
      <c r="L265" s="199"/>
      <c r="M265" s="204"/>
      <c r="N265" s="205"/>
      <c r="O265" s="205"/>
      <c r="P265" s="205"/>
      <c r="Q265" s="205"/>
      <c r="R265" s="205"/>
      <c r="S265" s="205"/>
      <c r="T265" s="20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00" t="s">
        <v>148</v>
      </c>
      <c r="AU265" s="200" t="s">
        <v>86</v>
      </c>
      <c r="AV265" s="15" t="s">
        <v>139</v>
      </c>
      <c r="AW265" s="15" t="s">
        <v>32</v>
      </c>
      <c r="AX265" s="15" t="s">
        <v>84</v>
      </c>
      <c r="AY265" s="200" t="s">
        <v>135</v>
      </c>
    </row>
    <row r="266" s="2" customFormat="1" ht="33" customHeight="1">
      <c r="A266" s="38"/>
      <c r="B266" s="166"/>
      <c r="C266" s="167" t="s">
        <v>311</v>
      </c>
      <c r="D266" s="167" t="s">
        <v>136</v>
      </c>
      <c r="E266" s="168" t="s">
        <v>312</v>
      </c>
      <c r="F266" s="169" t="s">
        <v>313</v>
      </c>
      <c r="G266" s="170" t="s">
        <v>146</v>
      </c>
      <c r="H266" s="171">
        <v>13.459</v>
      </c>
      <c r="I266" s="172"/>
      <c r="J266" s="173">
        <f>ROUND(I266*H266,2)</f>
        <v>0</v>
      </c>
      <c r="K266" s="174"/>
      <c r="L266" s="39"/>
      <c r="M266" s="175" t="s">
        <v>1</v>
      </c>
      <c r="N266" s="176" t="s">
        <v>41</v>
      </c>
      <c r="O266" s="77"/>
      <c r="P266" s="177">
        <f>O266*H266</f>
        <v>0</v>
      </c>
      <c r="Q266" s="177">
        <v>0</v>
      </c>
      <c r="R266" s="177">
        <f>Q266*H266</f>
        <v>0</v>
      </c>
      <c r="S266" s="177">
        <v>1.6000000000000001</v>
      </c>
      <c r="T266" s="178">
        <f>S266*H266</f>
        <v>21.534400000000002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79" t="s">
        <v>139</v>
      </c>
      <c r="AT266" s="179" t="s">
        <v>136</v>
      </c>
      <c r="AU266" s="179" t="s">
        <v>86</v>
      </c>
      <c r="AY266" s="19" t="s">
        <v>135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9" t="s">
        <v>84</v>
      </c>
      <c r="BK266" s="180">
        <f>ROUND(I266*H266,2)</f>
        <v>0</v>
      </c>
      <c r="BL266" s="19" t="s">
        <v>139</v>
      </c>
      <c r="BM266" s="179" t="s">
        <v>314</v>
      </c>
    </row>
    <row r="267" s="13" customFormat="1">
      <c r="A267" s="13"/>
      <c r="B267" s="183"/>
      <c r="C267" s="13"/>
      <c r="D267" s="184" t="s">
        <v>148</v>
      </c>
      <c r="E267" s="185" t="s">
        <v>1</v>
      </c>
      <c r="F267" s="186" t="s">
        <v>309</v>
      </c>
      <c r="G267" s="13"/>
      <c r="H267" s="185" t="s">
        <v>1</v>
      </c>
      <c r="I267" s="187"/>
      <c r="J267" s="13"/>
      <c r="K267" s="13"/>
      <c r="L267" s="183"/>
      <c r="M267" s="188"/>
      <c r="N267" s="189"/>
      <c r="O267" s="189"/>
      <c r="P267" s="189"/>
      <c r="Q267" s="189"/>
      <c r="R267" s="189"/>
      <c r="S267" s="189"/>
      <c r="T267" s="19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5" t="s">
        <v>148</v>
      </c>
      <c r="AU267" s="185" t="s">
        <v>86</v>
      </c>
      <c r="AV267" s="13" t="s">
        <v>84</v>
      </c>
      <c r="AW267" s="13" t="s">
        <v>32</v>
      </c>
      <c r="AX267" s="13" t="s">
        <v>76</v>
      </c>
      <c r="AY267" s="185" t="s">
        <v>135</v>
      </c>
    </row>
    <row r="268" s="14" customFormat="1">
      <c r="A268" s="14"/>
      <c r="B268" s="191"/>
      <c r="C268" s="14"/>
      <c r="D268" s="184" t="s">
        <v>148</v>
      </c>
      <c r="E268" s="192" t="s">
        <v>1</v>
      </c>
      <c r="F268" s="193" t="s">
        <v>315</v>
      </c>
      <c r="G268" s="14"/>
      <c r="H268" s="194">
        <v>13.459</v>
      </c>
      <c r="I268" s="195"/>
      <c r="J268" s="14"/>
      <c r="K268" s="14"/>
      <c r="L268" s="191"/>
      <c r="M268" s="196"/>
      <c r="N268" s="197"/>
      <c r="O268" s="197"/>
      <c r="P268" s="197"/>
      <c r="Q268" s="197"/>
      <c r="R268" s="197"/>
      <c r="S268" s="197"/>
      <c r="T268" s="19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2" t="s">
        <v>148</v>
      </c>
      <c r="AU268" s="192" t="s">
        <v>86</v>
      </c>
      <c r="AV268" s="14" t="s">
        <v>86</v>
      </c>
      <c r="AW268" s="14" t="s">
        <v>32</v>
      </c>
      <c r="AX268" s="14" t="s">
        <v>76</v>
      </c>
      <c r="AY268" s="192" t="s">
        <v>135</v>
      </c>
    </row>
    <row r="269" s="15" customFormat="1">
      <c r="A269" s="15"/>
      <c r="B269" s="199"/>
      <c r="C269" s="15"/>
      <c r="D269" s="184" t="s">
        <v>148</v>
      </c>
      <c r="E269" s="200" t="s">
        <v>1</v>
      </c>
      <c r="F269" s="201" t="s">
        <v>151</v>
      </c>
      <c r="G269" s="15"/>
      <c r="H269" s="202">
        <v>13.459</v>
      </c>
      <c r="I269" s="203"/>
      <c r="J269" s="15"/>
      <c r="K269" s="15"/>
      <c r="L269" s="199"/>
      <c r="M269" s="204"/>
      <c r="N269" s="205"/>
      <c r="O269" s="205"/>
      <c r="P269" s="205"/>
      <c r="Q269" s="205"/>
      <c r="R269" s="205"/>
      <c r="S269" s="205"/>
      <c r="T269" s="20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00" t="s">
        <v>148</v>
      </c>
      <c r="AU269" s="200" t="s">
        <v>86</v>
      </c>
      <c r="AV269" s="15" t="s">
        <v>139</v>
      </c>
      <c r="AW269" s="15" t="s">
        <v>32</v>
      </c>
      <c r="AX269" s="15" t="s">
        <v>84</v>
      </c>
      <c r="AY269" s="200" t="s">
        <v>135</v>
      </c>
    </row>
    <row r="270" s="2" customFormat="1" ht="21.75" customHeight="1">
      <c r="A270" s="38"/>
      <c r="B270" s="166"/>
      <c r="C270" s="167" t="s">
        <v>316</v>
      </c>
      <c r="D270" s="167" t="s">
        <v>136</v>
      </c>
      <c r="E270" s="168" t="s">
        <v>317</v>
      </c>
      <c r="F270" s="169" t="s">
        <v>318</v>
      </c>
      <c r="G270" s="170" t="s">
        <v>146</v>
      </c>
      <c r="H270" s="171">
        <v>32.874000000000002</v>
      </c>
      <c r="I270" s="172"/>
      <c r="J270" s="173">
        <f>ROUND(I270*H270,2)</f>
        <v>0</v>
      </c>
      <c r="K270" s="174"/>
      <c r="L270" s="39"/>
      <c r="M270" s="175" t="s">
        <v>1</v>
      </c>
      <c r="N270" s="176" t="s">
        <v>41</v>
      </c>
      <c r="O270" s="77"/>
      <c r="P270" s="177">
        <f>O270*H270</f>
        <v>0</v>
      </c>
      <c r="Q270" s="177">
        <v>0</v>
      </c>
      <c r="R270" s="177">
        <f>Q270*H270</f>
        <v>0</v>
      </c>
      <c r="S270" s="177">
        <v>2.2000000000000002</v>
      </c>
      <c r="T270" s="178">
        <f>S270*H270</f>
        <v>72.322800000000015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79" t="s">
        <v>139</v>
      </c>
      <c r="AT270" s="179" t="s">
        <v>136</v>
      </c>
      <c r="AU270" s="179" t="s">
        <v>86</v>
      </c>
      <c r="AY270" s="19" t="s">
        <v>135</v>
      </c>
      <c r="BE270" s="180">
        <f>IF(N270="základní",J270,0)</f>
        <v>0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19" t="s">
        <v>84</v>
      </c>
      <c r="BK270" s="180">
        <f>ROUND(I270*H270,2)</f>
        <v>0</v>
      </c>
      <c r="BL270" s="19" t="s">
        <v>139</v>
      </c>
      <c r="BM270" s="179" t="s">
        <v>319</v>
      </c>
    </row>
    <row r="271" s="13" customFormat="1">
      <c r="A271" s="13"/>
      <c r="B271" s="183"/>
      <c r="C271" s="13"/>
      <c r="D271" s="184" t="s">
        <v>148</v>
      </c>
      <c r="E271" s="185" t="s">
        <v>1</v>
      </c>
      <c r="F271" s="186" t="s">
        <v>206</v>
      </c>
      <c r="G271" s="13"/>
      <c r="H271" s="185" t="s">
        <v>1</v>
      </c>
      <c r="I271" s="187"/>
      <c r="J271" s="13"/>
      <c r="K271" s="13"/>
      <c r="L271" s="183"/>
      <c r="M271" s="188"/>
      <c r="N271" s="189"/>
      <c r="O271" s="189"/>
      <c r="P271" s="189"/>
      <c r="Q271" s="189"/>
      <c r="R271" s="189"/>
      <c r="S271" s="189"/>
      <c r="T271" s="19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5" t="s">
        <v>148</v>
      </c>
      <c r="AU271" s="185" t="s">
        <v>86</v>
      </c>
      <c r="AV271" s="13" t="s">
        <v>84</v>
      </c>
      <c r="AW271" s="13" t="s">
        <v>32</v>
      </c>
      <c r="AX271" s="13" t="s">
        <v>76</v>
      </c>
      <c r="AY271" s="185" t="s">
        <v>135</v>
      </c>
    </row>
    <row r="272" s="14" customFormat="1">
      <c r="A272" s="14"/>
      <c r="B272" s="191"/>
      <c r="C272" s="14"/>
      <c r="D272" s="184" t="s">
        <v>148</v>
      </c>
      <c r="E272" s="192" t="s">
        <v>1</v>
      </c>
      <c r="F272" s="193" t="s">
        <v>320</v>
      </c>
      <c r="G272" s="14"/>
      <c r="H272" s="194">
        <v>12.714</v>
      </c>
      <c r="I272" s="195"/>
      <c r="J272" s="14"/>
      <c r="K272" s="14"/>
      <c r="L272" s="191"/>
      <c r="M272" s="196"/>
      <c r="N272" s="197"/>
      <c r="O272" s="197"/>
      <c r="P272" s="197"/>
      <c r="Q272" s="197"/>
      <c r="R272" s="197"/>
      <c r="S272" s="197"/>
      <c r="T272" s="19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2" t="s">
        <v>148</v>
      </c>
      <c r="AU272" s="192" t="s">
        <v>86</v>
      </c>
      <c r="AV272" s="14" t="s">
        <v>86</v>
      </c>
      <c r="AW272" s="14" t="s">
        <v>32</v>
      </c>
      <c r="AX272" s="14" t="s">
        <v>76</v>
      </c>
      <c r="AY272" s="192" t="s">
        <v>135</v>
      </c>
    </row>
    <row r="273" s="13" customFormat="1">
      <c r="A273" s="13"/>
      <c r="B273" s="183"/>
      <c r="C273" s="13"/>
      <c r="D273" s="184" t="s">
        <v>148</v>
      </c>
      <c r="E273" s="185" t="s">
        <v>1</v>
      </c>
      <c r="F273" s="186" t="s">
        <v>208</v>
      </c>
      <c r="G273" s="13"/>
      <c r="H273" s="185" t="s">
        <v>1</v>
      </c>
      <c r="I273" s="187"/>
      <c r="J273" s="13"/>
      <c r="K273" s="13"/>
      <c r="L273" s="183"/>
      <c r="M273" s="188"/>
      <c r="N273" s="189"/>
      <c r="O273" s="189"/>
      <c r="P273" s="189"/>
      <c r="Q273" s="189"/>
      <c r="R273" s="189"/>
      <c r="S273" s="189"/>
      <c r="T273" s="19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5" t="s">
        <v>148</v>
      </c>
      <c r="AU273" s="185" t="s">
        <v>86</v>
      </c>
      <c r="AV273" s="13" t="s">
        <v>84</v>
      </c>
      <c r="AW273" s="13" t="s">
        <v>32</v>
      </c>
      <c r="AX273" s="13" t="s">
        <v>76</v>
      </c>
      <c r="AY273" s="185" t="s">
        <v>135</v>
      </c>
    </row>
    <row r="274" s="14" customFormat="1">
      <c r="A274" s="14"/>
      <c r="B274" s="191"/>
      <c r="C274" s="14"/>
      <c r="D274" s="184" t="s">
        <v>148</v>
      </c>
      <c r="E274" s="192" t="s">
        <v>1</v>
      </c>
      <c r="F274" s="193" t="s">
        <v>321</v>
      </c>
      <c r="G274" s="14"/>
      <c r="H274" s="194">
        <v>20.16</v>
      </c>
      <c r="I274" s="195"/>
      <c r="J274" s="14"/>
      <c r="K274" s="14"/>
      <c r="L274" s="191"/>
      <c r="M274" s="196"/>
      <c r="N274" s="197"/>
      <c r="O274" s="197"/>
      <c r="P274" s="197"/>
      <c r="Q274" s="197"/>
      <c r="R274" s="197"/>
      <c r="S274" s="197"/>
      <c r="T274" s="19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2" t="s">
        <v>148</v>
      </c>
      <c r="AU274" s="192" t="s">
        <v>86</v>
      </c>
      <c r="AV274" s="14" t="s">
        <v>86</v>
      </c>
      <c r="AW274" s="14" t="s">
        <v>32</v>
      </c>
      <c r="AX274" s="14" t="s">
        <v>76</v>
      </c>
      <c r="AY274" s="192" t="s">
        <v>135</v>
      </c>
    </row>
    <row r="275" s="15" customFormat="1">
      <c r="A275" s="15"/>
      <c r="B275" s="199"/>
      <c r="C275" s="15"/>
      <c r="D275" s="184" t="s">
        <v>148</v>
      </c>
      <c r="E275" s="200" t="s">
        <v>1</v>
      </c>
      <c r="F275" s="201" t="s">
        <v>151</v>
      </c>
      <c r="G275" s="15"/>
      <c r="H275" s="202">
        <v>32.874000000000002</v>
      </c>
      <c r="I275" s="203"/>
      <c r="J275" s="15"/>
      <c r="K275" s="15"/>
      <c r="L275" s="199"/>
      <c r="M275" s="204"/>
      <c r="N275" s="205"/>
      <c r="O275" s="205"/>
      <c r="P275" s="205"/>
      <c r="Q275" s="205"/>
      <c r="R275" s="205"/>
      <c r="S275" s="205"/>
      <c r="T275" s="20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00" t="s">
        <v>148</v>
      </c>
      <c r="AU275" s="200" t="s">
        <v>86</v>
      </c>
      <c r="AV275" s="15" t="s">
        <v>139</v>
      </c>
      <c r="AW275" s="15" t="s">
        <v>32</v>
      </c>
      <c r="AX275" s="15" t="s">
        <v>84</v>
      </c>
      <c r="AY275" s="200" t="s">
        <v>135</v>
      </c>
    </row>
    <row r="276" s="2" customFormat="1" ht="37.8" customHeight="1">
      <c r="A276" s="38"/>
      <c r="B276" s="166"/>
      <c r="C276" s="167" t="s">
        <v>322</v>
      </c>
      <c r="D276" s="167" t="s">
        <v>136</v>
      </c>
      <c r="E276" s="168" t="s">
        <v>323</v>
      </c>
      <c r="F276" s="169" t="s">
        <v>324</v>
      </c>
      <c r="G276" s="170" t="s">
        <v>146</v>
      </c>
      <c r="H276" s="171">
        <v>41.137999999999998</v>
      </c>
      <c r="I276" s="172"/>
      <c r="J276" s="173">
        <f>ROUND(I276*H276,2)</f>
        <v>0</v>
      </c>
      <c r="K276" s="174"/>
      <c r="L276" s="39"/>
      <c r="M276" s="175" t="s">
        <v>1</v>
      </c>
      <c r="N276" s="176" t="s">
        <v>41</v>
      </c>
      <c r="O276" s="77"/>
      <c r="P276" s="177">
        <f>O276*H276</f>
        <v>0</v>
      </c>
      <c r="Q276" s="177">
        <v>0</v>
      </c>
      <c r="R276" s="177">
        <f>Q276*H276</f>
        <v>0</v>
      </c>
      <c r="S276" s="177">
        <v>2.2000000000000002</v>
      </c>
      <c r="T276" s="178">
        <f>S276*H276</f>
        <v>90.503600000000006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79" t="s">
        <v>139</v>
      </c>
      <c r="AT276" s="179" t="s">
        <v>136</v>
      </c>
      <c r="AU276" s="179" t="s">
        <v>86</v>
      </c>
      <c r="AY276" s="19" t="s">
        <v>135</v>
      </c>
      <c r="BE276" s="180">
        <f>IF(N276="základní",J276,0)</f>
        <v>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19" t="s">
        <v>84</v>
      </c>
      <c r="BK276" s="180">
        <f>ROUND(I276*H276,2)</f>
        <v>0</v>
      </c>
      <c r="BL276" s="19" t="s">
        <v>139</v>
      </c>
      <c r="BM276" s="179" t="s">
        <v>325</v>
      </c>
    </row>
    <row r="277" s="13" customFormat="1">
      <c r="A277" s="13"/>
      <c r="B277" s="183"/>
      <c r="C277" s="13"/>
      <c r="D277" s="184" t="s">
        <v>148</v>
      </c>
      <c r="E277" s="185" t="s">
        <v>1</v>
      </c>
      <c r="F277" s="186" t="s">
        <v>206</v>
      </c>
      <c r="G277" s="13"/>
      <c r="H277" s="185" t="s">
        <v>1</v>
      </c>
      <c r="I277" s="187"/>
      <c r="J277" s="13"/>
      <c r="K277" s="13"/>
      <c r="L277" s="183"/>
      <c r="M277" s="188"/>
      <c r="N277" s="189"/>
      <c r="O277" s="189"/>
      <c r="P277" s="189"/>
      <c r="Q277" s="189"/>
      <c r="R277" s="189"/>
      <c r="S277" s="189"/>
      <c r="T277" s="19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5" t="s">
        <v>148</v>
      </c>
      <c r="AU277" s="185" t="s">
        <v>86</v>
      </c>
      <c r="AV277" s="13" t="s">
        <v>84</v>
      </c>
      <c r="AW277" s="13" t="s">
        <v>32</v>
      </c>
      <c r="AX277" s="13" t="s">
        <v>76</v>
      </c>
      <c r="AY277" s="185" t="s">
        <v>135</v>
      </c>
    </row>
    <row r="278" s="14" customFormat="1">
      <c r="A278" s="14"/>
      <c r="B278" s="191"/>
      <c r="C278" s="14"/>
      <c r="D278" s="184" t="s">
        <v>148</v>
      </c>
      <c r="E278" s="192" t="s">
        <v>1</v>
      </c>
      <c r="F278" s="193" t="s">
        <v>326</v>
      </c>
      <c r="G278" s="14"/>
      <c r="H278" s="194">
        <v>38.625999999999998</v>
      </c>
      <c r="I278" s="195"/>
      <c r="J278" s="14"/>
      <c r="K278" s="14"/>
      <c r="L278" s="191"/>
      <c r="M278" s="196"/>
      <c r="N278" s="197"/>
      <c r="O278" s="197"/>
      <c r="P278" s="197"/>
      <c r="Q278" s="197"/>
      <c r="R278" s="197"/>
      <c r="S278" s="197"/>
      <c r="T278" s="19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2" t="s">
        <v>148</v>
      </c>
      <c r="AU278" s="192" t="s">
        <v>86</v>
      </c>
      <c r="AV278" s="14" t="s">
        <v>86</v>
      </c>
      <c r="AW278" s="14" t="s">
        <v>32</v>
      </c>
      <c r="AX278" s="14" t="s">
        <v>76</v>
      </c>
      <c r="AY278" s="192" t="s">
        <v>135</v>
      </c>
    </row>
    <row r="279" s="14" customFormat="1">
      <c r="A279" s="14"/>
      <c r="B279" s="191"/>
      <c r="C279" s="14"/>
      <c r="D279" s="184" t="s">
        <v>148</v>
      </c>
      <c r="E279" s="192" t="s">
        <v>1</v>
      </c>
      <c r="F279" s="193" t="s">
        <v>327</v>
      </c>
      <c r="G279" s="14"/>
      <c r="H279" s="194">
        <v>1.2310000000000001</v>
      </c>
      <c r="I279" s="195"/>
      <c r="J279" s="14"/>
      <c r="K279" s="14"/>
      <c r="L279" s="191"/>
      <c r="M279" s="196"/>
      <c r="N279" s="197"/>
      <c r="O279" s="197"/>
      <c r="P279" s="197"/>
      <c r="Q279" s="197"/>
      <c r="R279" s="197"/>
      <c r="S279" s="197"/>
      <c r="T279" s="19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2" t="s">
        <v>148</v>
      </c>
      <c r="AU279" s="192" t="s">
        <v>86</v>
      </c>
      <c r="AV279" s="14" t="s">
        <v>86</v>
      </c>
      <c r="AW279" s="14" t="s">
        <v>32</v>
      </c>
      <c r="AX279" s="14" t="s">
        <v>76</v>
      </c>
      <c r="AY279" s="192" t="s">
        <v>135</v>
      </c>
    </row>
    <row r="280" s="14" customFormat="1">
      <c r="A280" s="14"/>
      <c r="B280" s="191"/>
      <c r="C280" s="14"/>
      <c r="D280" s="184" t="s">
        <v>148</v>
      </c>
      <c r="E280" s="192" t="s">
        <v>1</v>
      </c>
      <c r="F280" s="193" t="s">
        <v>328</v>
      </c>
      <c r="G280" s="14"/>
      <c r="H280" s="194">
        <v>1.2809999999999999</v>
      </c>
      <c r="I280" s="195"/>
      <c r="J280" s="14"/>
      <c r="K280" s="14"/>
      <c r="L280" s="191"/>
      <c r="M280" s="196"/>
      <c r="N280" s="197"/>
      <c r="O280" s="197"/>
      <c r="P280" s="197"/>
      <c r="Q280" s="197"/>
      <c r="R280" s="197"/>
      <c r="S280" s="197"/>
      <c r="T280" s="19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2" t="s">
        <v>148</v>
      </c>
      <c r="AU280" s="192" t="s">
        <v>86</v>
      </c>
      <c r="AV280" s="14" t="s">
        <v>86</v>
      </c>
      <c r="AW280" s="14" t="s">
        <v>32</v>
      </c>
      <c r="AX280" s="14" t="s">
        <v>76</v>
      </c>
      <c r="AY280" s="192" t="s">
        <v>135</v>
      </c>
    </row>
    <row r="281" s="15" customFormat="1">
      <c r="A281" s="15"/>
      <c r="B281" s="199"/>
      <c r="C281" s="15"/>
      <c r="D281" s="184" t="s">
        <v>148</v>
      </c>
      <c r="E281" s="200" t="s">
        <v>1</v>
      </c>
      <c r="F281" s="201" t="s">
        <v>151</v>
      </c>
      <c r="G281" s="15"/>
      <c r="H281" s="202">
        <v>41.137999999999998</v>
      </c>
      <c r="I281" s="203"/>
      <c r="J281" s="15"/>
      <c r="K281" s="15"/>
      <c r="L281" s="199"/>
      <c r="M281" s="204"/>
      <c r="N281" s="205"/>
      <c r="O281" s="205"/>
      <c r="P281" s="205"/>
      <c r="Q281" s="205"/>
      <c r="R281" s="205"/>
      <c r="S281" s="205"/>
      <c r="T281" s="20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00" t="s">
        <v>148</v>
      </c>
      <c r="AU281" s="200" t="s">
        <v>86</v>
      </c>
      <c r="AV281" s="15" t="s">
        <v>139</v>
      </c>
      <c r="AW281" s="15" t="s">
        <v>32</v>
      </c>
      <c r="AX281" s="15" t="s">
        <v>84</v>
      </c>
      <c r="AY281" s="200" t="s">
        <v>135</v>
      </c>
    </row>
    <row r="282" s="2" customFormat="1" ht="24.15" customHeight="1">
      <c r="A282" s="38"/>
      <c r="B282" s="166"/>
      <c r="C282" s="167" t="s">
        <v>329</v>
      </c>
      <c r="D282" s="167" t="s">
        <v>136</v>
      </c>
      <c r="E282" s="168" t="s">
        <v>330</v>
      </c>
      <c r="F282" s="169" t="s">
        <v>331</v>
      </c>
      <c r="G282" s="170" t="s">
        <v>168</v>
      </c>
      <c r="H282" s="171">
        <v>1291.2529999999999</v>
      </c>
      <c r="I282" s="172"/>
      <c r="J282" s="173">
        <f>ROUND(I282*H282,2)</f>
        <v>0</v>
      </c>
      <c r="K282" s="174"/>
      <c r="L282" s="39"/>
      <c r="M282" s="175" t="s">
        <v>1</v>
      </c>
      <c r="N282" s="176" t="s">
        <v>41</v>
      </c>
      <c r="O282" s="77"/>
      <c r="P282" s="177">
        <f>O282*H282</f>
        <v>0</v>
      </c>
      <c r="Q282" s="177">
        <v>0</v>
      </c>
      <c r="R282" s="177">
        <f>Q282*H282</f>
        <v>0</v>
      </c>
      <c r="S282" s="177">
        <v>0.089999999999999997</v>
      </c>
      <c r="T282" s="178">
        <f>S282*H282</f>
        <v>116.21276999999999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79" t="s">
        <v>139</v>
      </c>
      <c r="AT282" s="179" t="s">
        <v>136</v>
      </c>
      <c r="AU282" s="179" t="s">
        <v>86</v>
      </c>
      <c r="AY282" s="19" t="s">
        <v>135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19" t="s">
        <v>84</v>
      </c>
      <c r="BK282" s="180">
        <f>ROUND(I282*H282,2)</f>
        <v>0</v>
      </c>
      <c r="BL282" s="19" t="s">
        <v>139</v>
      </c>
      <c r="BM282" s="179" t="s">
        <v>332</v>
      </c>
    </row>
    <row r="283" s="13" customFormat="1">
      <c r="A283" s="13"/>
      <c r="B283" s="183"/>
      <c r="C283" s="13"/>
      <c r="D283" s="184" t="s">
        <v>148</v>
      </c>
      <c r="E283" s="185" t="s">
        <v>1</v>
      </c>
      <c r="F283" s="186" t="s">
        <v>208</v>
      </c>
      <c r="G283" s="13"/>
      <c r="H283" s="185" t="s">
        <v>1</v>
      </c>
      <c r="I283" s="187"/>
      <c r="J283" s="13"/>
      <c r="K283" s="13"/>
      <c r="L283" s="183"/>
      <c r="M283" s="188"/>
      <c r="N283" s="189"/>
      <c r="O283" s="189"/>
      <c r="P283" s="189"/>
      <c r="Q283" s="189"/>
      <c r="R283" s="189"/>
      <c r="S283" s="189"/>
      <c r="T283" s="19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5" t="s">
        <v>148</v>
      </c>
      <c r="AU283" s="185" t="s">
        <v>86</v>
      </c>
      <c r="AV283" s="13" t="s">
        <v>84</v>
      </c>
      <c r="AW283" s="13" t="s">
        <v>32</v>
      </c>
      <c r="AX283" s="13" t="s">
        <v>76</v>
      </c>
      <c r="AY283" s="185" t="s">
        <v>135</v>
      </c>
    </row>
    <row r="284" s="14" customFormat="1">
      <c r="A284" s="14"/>
      <c r="B284" s="191"/>
      <c r="C284" s="14"/>
      <c r="D284" s="184" t="s">
        <v>148</v>
      </c>
      <c r="E284" s="192" t="s">
        <v>1</v>
      </c>
      <c r="F284" s="193" t="s">
        <v>333</v>
      </c>
      <c r="G284" s="14"/>
      <c r="H284" s="194">
        <v>590.45000000000005</v>
      </c>
      <c r="I284" s="195"/>
      <c r="J284" s="14"/>
      <c r="K284" s="14"/>
      <c r="L284" s="191"/>
      <c r="M284" s="196"/>
      <c r="N284" s="197"/>
      <c r="O284" s="197"/>
      <c r="P284" s="197"/>
      <c r="Q284" s="197"/>
      <c r="R284" s="197"/>
      <c r="S284" s="197"/>
      <c r="T284" s="19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2" t="s">
        <v>148</v>
      </c>
      <c r="AU284" s="192" t="s">
        <v>86</v>
      </c>
      <c r="AV284" s="14" t="s">
        <v>86</v>
      </c>
      <c r="AW284" s="14" t="s">
        <v>32</v>
      </c>
      <c r="AX284" s="14" t="s">
        <v>76</v>
      </c>
      <c r="AY284" s="192" t="s">
        <v>135</v>
      </c>
    </row>
    <row r="285" s="14" customFormat="1">
      <c r="A285" s="14"/>
      <c r="B285" s="191"/>
      <c r="C285" s="14"/>
      <c r="D285" s="184" t="s">
        <v>148</v>
      </c>
      <c r="E285" s="192" t="s">
        <v>1</v>
      </c>
      <c r="F285" s="193" t="s">
        <v>334</v>
      </c>
      <c r="G285" s="14"/>
      <c r="H285" s="194">
        <v>18.023</v>
      </c>
      <c r="I285" s="195"/>
      <c r="J285" s="14"/>
      <c r="K285" s="14"/>
      <c r="L285" s="191"/>
      <c r="M285" s="196"/>
      <c r="N285" s="197"/>
      <c r="O285" s="197"/>
      <c r="P285" s="197"/>
      <c r="Q285" s="197"/>
      <c r="R285" s="197"/>
      <c r="S285" s="197"/>
      <c r="T285" s="19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2" t="s">
        <v>148</v>
      </c>
      <c r="AU285" s="192" t="s">
        <v>86</v>
      </c>
      <c r="AV285" s="14" t="s">
        <v>86</v>
      </c>
      <c r="AW285" s="14" t="s">
        <v>32</v>
      </c>
      <c r="AX285" s="14" t="s">
        <v>76</v>
      </c>
      <c r="AY285" s="192" t="s">
        <v>135</v>
      </c>
    </row>
    <row r="286" s="13" customFormat="1">
      <c r="A286" s="13"/>
      <c r="B286" s="183"/>
      <c r="C286" s="13"/>
      <c r="D286" s="184" t="s">
        <v>148</v>
      </c>
      <c r="E286" s="185" t="s">
        <v>1</v>
      </c>
      <c r="F286" s="186" t="s">
        <v>309</v>
      </c>
      <c r="G286" s="13"/>
      <c r="H286" s="185" t="s">
        <v>1</v>
      </c>
      <c r="I286" s="187"/>
      <c r="J286" s="13"/>
      <c r="K286" s="13"/>
      <c r="L286" s="183"/>
      <c r="M286" s="188"/>
      <c r="N286" s="189"/>
      <c r="O286" s="189"/>
      <c r="P286" s="189"/>
      <c r="Q286" s="189"/>
      <c r="R286" s="189"/>
      <c r="S286" s="189"/>
      <c r="T286" s="19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5" t="s">
        <v>148</v>
      </c>
      <c r="AU286" s="185" t="s">
        <v>86</v>
      </c>
      <c r="AV286" s="13" t="s">
        <v>84</v>
      </c>
      <c r="AW286" s="13" t="s">
        <v>32</v>
      </c>
      <c r="AX286" s="13" t="s">
        <v>76</v>
      </c>
      <c r="AY286" s="185" t="s">
        <v>135</v>
      </c>
    </row>
    <row r="287" s="14" customFormat="1">
      <c r="A287" s="14"/>
      <c r="B287" s="191"/>
      <c r="C287" s="14"/>
      <c r="D287" s="184" t="s">
        <v>148</v>
      </c>
      <c r="E287" s="192" t="s">
        <v>1</v>
      </c>
      <c r="F287" s="193" t="s">
        <v>335</v>
      </c>
      <c r="G287" s="14"/>
      <c r="H287" s="194">
        <v>630</v>
      </c>
      <c r="I287" s="195"/>
      <c r="J287" s="14"/>
      <c r="K287" s="14"/>
      <c r="L287" s="191"/>
      <c r="M287" s="196"/>
      <c r="N287" s="197"/>
      <c r="O287" s="197"/>
      <c r="P287" s="197"/>
      <c r="Q287" s="197"/>
      <c r="R287" s="197"/>
      <c r="S287" s="197"/>
      <c r="T287" s="19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2" t="s">
        <v>148</v>
      </c>
      <c r="AU287" s="192" t="s">
        <v>86</v>
      </c>
      <c r="AV287" s="14" t="s">
        <v>86</v>
      </c>
      <c r="AW287" s="14" t="s">
        <v>32</v>
      </c>
      <c r="AX287" s="14" t="s">
        <v>76</v>
      </c>
      <c r="AY287" s="192" t="s">
        <v>135</v>
      </c>
    </row>
    <row r="288" s="14" customFormat="1">
      <c r="A288" s="14"/>
      <c r="B288" s="191"/>
      <c r="C288" s="14"/>
      <c r="D288" s="184" t="s">
        <v>148</v>
      </c>
      <c r="E288" s="192" t="s">
        <v>1</v>
      </c>
      <c r="F288" s="193" t="s">
        <v>336</v>
      </c>
      <c r="G288" s="14"/>
      <c r="H288" s="194">
        <v>52.780000000000001</v>
      </c>
      <c r="I288" s="195"/>
      <c r="J288" s="14"/>
      <c r="K288" s="14"/>
      <c r="L288" s="191"/>
      <c r="M288" s="196"/>
      <c r="N288" s="197"/>
      <c r="O288" s="197"/>
      <c r="P288" s="197"/>
      <c r="Q288" s="197"/>
      <c r="R288" s="197"/>
      <c r="S288" s="197"/>
      <c r="T288" s="19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2" t="s">
        <v>148</v>
      </c>
      <c r="AU288" s="192" t="s">
        <v>86</v>
      </c>
      <c r="AV288" s="14" t="s">
        <v>86</v>
      </c>
      <c r="AW288" s="14" t="s">
        <v>32</v>
      </c>
      <c r="AX288" s="14" t="s">
        <v>76</v>
      </c>
      <c r="AY288" s="192" t="s">
        <v>135</v>
      </c>
    </row>
    <row r="289" s="15" customFormat="1">
      <c r="A289" s="15"/>
      <c r="B289" s="199"/>
      <c r="C289" s="15"/>
      <c r="D289" s="184" t="s">
        <v>148</v>
      </c>
      <c r="E289" s="200" t="s">
        <v>1</v>
      </c>
      <c r="F289" s="201" t="s">
        <v>151</v>
      </c>
      <c r="G289" s="15"/>
      <c r="H289" s="202">
        <v>1291.2529999999999</v>
      </c>
      <c r="I289" s="203"/>
      <c r="J289" s="15"/>
      <c r="K289" s="15"/>
      <c r="L289" s="199"/>
      <c r="M289" s="204"/>
      <c r="N289" s="205"/>
      <c r="O289" s="205"/>
      <c r="P289" s="205"/>
      <c r="Q289" s="205"/>
      <c r="R289" s="205"/>
      <c r="S289" s="205"/>
      <c r="T289" s="20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00" t="s">
        <v>148</v>
      </c>
      <c r="AU289" s="200" t="s">
        <v>86</v>
      </c>
      <c r="AV289" s="15" t="s">
        <v>139</v>
      </c>
      <c r="AW289" s="15" t="s">
        <v>32</v>
      </c>
      <c r="AX289" s="15" t="s">
        <v>84</v>
      </c>
      <c r="AY289" s="200" t="s">
        <v>135</v>
      </c>
    </row>
    <row r="290" s="2" customFormat="1" ht="33" customHeight="1">
      <c r="A290" s="38"/>
      <c r="B290" s="166"/>
      <c r="C290" s="167" t="s">
        <v>337</v>
      </c>
      <c r="D290" s="167" t="s">
        <v>136</v>
      </c>
      <c r="E290" s="168" t="s">
        <v>338</v>
      </c>
      <c r="F290" s="169" t="s">
        <v>339</v>
      </c>
      <c r="G290" s="170" t="s">
        <v>146</v>
      </c>
      <c r="H290" s="171">
        <v>97.944000000000003</v>
      </c>
      <c r="I290" s="172"/>
      <c r="J290" s="173">
        <f>ROUND(I290*H290,2)</f>
        <v>0</v>
      </c>
      <c r="K290" s="174"/>
      <c r="L290" s="39"/>
      <c r="M290" s="175" t="s">
        <v>1</v>
      </c>
      <c r="N290" s="176" t="s">
        <v>41</v>
      </c>
      <c r="O290" s="77"/>
      <c r="P290" s="177">
        <f>O290*H290</f>
        <v>0</v>
      </c>
      <c r="Q290" s="177">
        <v>0</v>
      </c>
      <c r="R290" s="177">
        <f>Q290*H290</f>
        <v>0</v>
      </c>
      <c r="S290" s="177">
        <v>0.029000000000000001</v>
      </c>
      <c r="T290" s="178">
        <f>S290*H290</f>
        <v>2.840376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79" t="s">
        <v>139</v>
      </c>
      <c r="AT290" s="179" t="s">
        <v>136</v>
      </c>
      <c r="AU290" s="179" t="s">
        <v>86</v>
      </c>
      <c r="AY290" s="19" t="s">
        <v>135</v>
      </c>
      <c r="BE290" s="180">
        <f>IF(N290="základní",J290,0)</f>
        <v>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19" t="s">
        <v>84</v>
      </c>
      <c r="BK290" s="180">
        <f>ROUND(I290*H290,2)</f>
        <v>0</v>
      </c>
      <c r="BL290" s="19" t="s">
        <v>139</v>
      </c>
      <c r="BM290" s="179" t="s">
        <v>340</v>
      </c>
    </row>
    <row r="291" s="13" customFormat="1">
      <c r="A291" s="13"/>
      <c r="B291" s="183"/>
      <c r="C291" s="13"/>
      <c r="D291" s="184" t="s">
        <v>148</v>
      </c>
      <c r="E291" s="185" t="s">
        <v>1</v>
      </c>
      <c r="F291" s="186" t="s">
        <v>206</v>
      </c>
      <c r="G291" s="13"/>
      <c r="H291" s="185" t="s">
        <v>1</v>
      </c>
      <c r="I291" s="187"/>
      <c r="J291" s="13"/>
      <c r="K291" s="13"/>
      <c r="L291" s="183"/>
      <c r="M291" s="188"/>
      <c r="N291" s="189"/>
      <c r="O291" s="189"/>
      <c r="P291" s="189"/>
      <c r="Q291" s="189"/>
      <c r="R291" s="189"/>
      <c r="S291" s="189"/>
      <c r="T291" s="19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5" t="s">
        <v>148</v>
      </c>
      <c r="AU291" s="185" t="s">
        <v>86</v>
      </c>
      <c r="AV291" s="13" t="s">
        <v>84</v>
      </c>
      <c r="AW291" s="13" t="s">
        <v>32</v>
      </c>
      <c r="AX291" s="13" t="s">
        <v>76</v>
      </c>
      <c r="AY291" s="185" t="s">
        <v>135</v>
      </c>
    </row>
    <row r="292" s="14" customFormat="1">
      <c r="A292" s="14"/>
      <c r="B292" s="191"/>
      <c r="C292" s="14"/>
      <c r="D292" s="184" t="s">
        <v>148</v>
      </c>
      <c r="E292" s="192" t="s">
        <v>1</v>
      </c>
      <c r="F292" s="193" t="s">
        <v>341</v>
      </c>
      <c r="G292" s="14"/>
      <c r="H292" s="194">
        <v>97.944000000000003</v>
      </c>
      <c r="I292" s="195"/>
      <c r="J292" s="14"/>
      <c r="K292" s="14"/>
      <c r="L292" s="191"/>
      <c r="M292" s="196"/>
      <c r="N292" s="197"/>
      <c r="O292" s="197"/>
      <c r="P292" s="197"/>
      <c r="Q292" s="197"/>
      <c r="R292" s="197"/>
      <c r="S292" s="197"/>
      <c r="T292" s="19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2" t="s">
        <v>148</v>
      </c>
      <c r="AU292" s="192" t="s">
        <v>86</v>
      </c>
      <c r="AV292" s="14" t="s">
        <v>86</v>
      </c>
      <c r="AW292" s="14" t="s">
        <v>32</v>
      </c>
      <c r="AX292" s="14" t="s">
        <v>76</v>
      </c>
      <c r="AY292" s="192" t="s">
        <v>135</v>
      </c>
    </row>
    <row r="293" s="15" customFormat="1">
      <c r="A293" s="15"/>
      <c r="B293" s="199"/>
      <c r="C293" s="15"/>
      <c r="D293" s="184" t="s">
        <v>148</v>
      </c>
      <c r="E293" s="200" t="s">
        <v>1</v>
      </c>
      <c r="F293" s="201" t="s">
        <v>151</v>
      </c>
      <c r="G293" s="15"/>
      <c r="H293" s="202">
        <v>97.944000000000003</v>
      </c>
      <c r="I293" s="203"/>
      <c r="J293" s="15"/>
      <c r="K293" s="15"/>
      <c r="L293" s="199"/>
      <c r="M293" s="204"/>
      <c r="N293" s="205"/>
      <c r="O293" s="205"/>
      <c r="P293" s="205"/>
      <c r="Q293" s="205"/>
      <c r="R293" s="205"/>
      <c r="S293" s="205"/>
      <c r="T293" s="206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00" t="s">
        <v>148</v>
      </c>
      <c r="AU293" s="200" t="s">
        <v>86</v>
      </c>
      <c r="AV293" s="15" t="s">
        <v>139</v>
      </c>
      <c r="AW293" s="15" t="s">
        <v>32</v>
      </c>
      <c r="AX293" s="15" t="s">
        <v>84</v>
      </c>
      <c r="AY293" s="200" t="s">
        <v>135</v>
      </c>
    </row>
    <row r="294" s="2" customFormat="1" ht="24.15" customHeight="1">
      <c r="A294" s="38"/>
      <c r="B294" s="166"/>
      <c r="C294" s="167" t="s">
        <v>342</v>
      </c>
      <c r="D294" s="167" t="s">
        <v>136</v>
      </c>
      <c r="E294" s="168" t="s">
        <v>343</v>
      </c>
      <c r="F294" s="169" t="s">
        <v>344</v>
      </c>
      <c r="G294" s="170" t="s">
        <v>168</v>
      </c>
      <c r="H294" s="171">
        <v>36.649999999999999</v>
      </c>
      <c r="I294" s="172"/>
      <c r="J294" s="173">
        <f>ROUND(I294*H294,2)</f>
        <v>0</v>
      </c>
      <c r="K294" s="174"/>
      <c r="L294" s="39"/>
      <c r="M294" s="175" t="s">
        <v>1</v>
      </c>
      <c r="N294" s="176" t="s">
        <v>41</v>
      </c>
      <c r="O294" s="77"/>
      <c r="P294" s="177">
        <f>O294*H294</f>
        <v>0</v>
      </c>
      <c r="Q294" s="177">
        <v>0</v>
      </c>
      <c r="R294" s="177">
        <f>Q294*H294</f>
        <v>0</v>
      </c>
      <c r="S294" s="177">
        <v>0.035000000000000003</v>
      </c>
      <c r="T294" s="178">
        <f>S294*H294</f>
        <v>1.2827500000000001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79" t="s">
        <v>139</v>
      </c>
      <c r="AT294" s="179" t="s">
        <v>136</v>
      </c>
      <c r="AU294" s="179" t="s">
        <v>86</v>
      </c>
      <c r="AY294" s="19" t="s">
        <v>135</v>
      </c>
      <c r="BE294" s="180">
        <f>IF(N294="základní",J294,0)</f>
        <v>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19" t="s">
        <v>84</v>
      </c>
      <c r="BK294" s="180">
        <f>ROUND(I294*H294,2)</f>
        <v>0</v>
      </c>
      <c r="BL294" s="19" t="s">
        <v>139</v>
      </c>
      <c r="BM294" s="179" t="s">
        <v>345</v>
      </c>
    </row>
    <row r="295" s="13" customFormat="1">
      <c r="A295" s="13"/>
      <c r="B295" s="183"/>
      <c r="C295" s="13"/>
      <c r="D295" s="184" t="s">
        <v>148</v>
      </c>
      <c r="E295" s="185" t="s">
        <v>1</v>
      </c>
      <c r="F295" s="186" t="s">
        <v>206</v>
      </c>
      <c r="G295" s="13"/>
      <c r="H295" s="185" t="s">
        <v>1</v>
      </c>
      <c r="I295" s="187"/>
      <c r="J295" s="13"/>
      <c r="K295" s="13"/>
      <c r="L295" s="183"/>
      <c r="M295" s="188"/>
      <c r="N295" s="189"/>
      <c r="O295" s="189"/>
      <c r="P295" s="189"/>
      <c r="Q295" s="189"/>
      <c r="R295" s="189"/>
      <c r="S295" s="189"/>
      <c r="T295" s="19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5" t="s">
        <v>148</v>
      </c>
      <c r="AU295" s="185" t="s">
        <v>86</v>
      </c>
      <c r="AV295" s="13" t="s">
        <v>84</v>
      </c>
      <c r="AW295" s="13" t="s">
        <v>32</v>
      </c>
      <c r="AX295" s="13" t="s">
        <v>76</v>
      </c>
      <c r="AY295" s="185" t="s">
        <v>135</v>
      </c>
    </row>
    <row r="296" s="14" customFormat="1">
      <c r="A296" s="14"/>
      <c r="B296" s="191"/>
      <c r="C296" s="14"/>
      <c r="D296" s="184" t="s">
        <v>148</v>
      </c>
      <c r="E296" s="192" t="s">
        <v>1</v>
      </c>
      <c r="F296" s="193" t="s">
        <v>346</v>
      </c>
      <c r="G296" s="14"/>
      <c r="H296" s="194">
        <v>36.649999999999999</v>
      </c>
      <c r="I296" s="195"/>
      <c r="J296" s="14"/>
      <c r="K296" s="14"/>
      <c r="L296" s="191"/>
      <c r="M296" s="196"/>
      <c r="N296" s="197"/>
      <c r="O296" s="197"/>
      <c r="P296" s="197"/>
      <c r="Q296" s="197"/>
      <c r="R296" s="197"/>
      <c r="S296" s="197"/>
      <c r="T296" s="19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2" t="s">
        <v>148</v>
      </c>
      <c r="AU296" s="192" t="s">
        <v>86</v>
      </c>
      <c r="AV296" s="14" t="s">
        <v>86</v>
      </c>
      <c r="AW296" s="14" t="s">
        <v>32</v>
      </c>
      <c r="AX296" s="14" t="s">
        <v>76</v>
      </c>
      <c r="AY296" s="192" t="s">
        <v>135</v>
      </c>
    </row>
    <row r="297" s="15" customFormat="1">
      <c r="A297" s="15"/>
      <c r="B297" s="199"/>
      <c r="C297" s="15"/>
      <c r="D297" s="184" t="s">
        <v>148</v>
      </c>
      <c r="E297" s="200" t="s">
        <v>1</v>
      </c>
      <c r="F297" s="201" t="s">
        <v>151</v>
      </c>
      <c r="G297" s="15"/>
      <c r="H297" s="202">
        <v>36.649999999999999</v>
      </c>
      <c r="I297" s="203"/>
      <c r="J297" s="15"/>
      <c r="K297" s="15"/>
      <c r="L297" s="199"/>
      <c r="M297" s="204"/>
      <c r="N297" s="205"/>
      <c r="O297" s="205"/>
      <c r="P297" s="205"/>
      <c r="Q297" s="205"/>
      <c r="R297" s="205"/>
      <c r="S297" s="205"/>
      <c r="T297" s="20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00" t="s">
        <v>148</v>
      </c>
      <c r="AU297" s="200" t="s">
        <v>86</v>
      </c>
      <c r="AV297" s="15" t="s">
        <v>139</v>
      </c>
      <c r="AW297" s="15" t="s">
        <v>32</v>
      </c>
      <c r="AX297" s="15" t="s">
        <v>84</v>
      </c>
      <c r="AY297" s="200" t="s">
        <v>135</v>
      </c>
    </row>
    <row r="298" s="2" customFormat="1" ht="16.5" customHeight="1">
      <c r="A298" s="38"/>
      <c r="B298" s="166"/>
      <c r="C298" s="167" t="s">
        <v>347</v>
      </c>
      <c r="D298" s="167" t="s">
        <v>136</v>
      </c>
      <c r="E298" s="168" t="s">
        <v>348</v>
      </c>
      <c r="F298" s="169" t="s">
        <v>349</v>
      </c>
      <c r="G298" s="170" t="s">
        <v>146</v>
      </c>
      <c r="H298" s="171">
        <v>113.40000000000001</v>
      </c>
      <c r="I298" s="172"/>
      <c r="J298" s="173">
        <f>ROUND(I298*H298,2)</f>
        <v>0</v>
      </c>
      <c r="K298" s="174"/>
      <c r="L298" s="39"/>
      <c r="M298" s="175" t="s">
        <v>1</v>
      </c>
      <c r="N298" s="176" t="s">
        <v>41</v>
      </c>
      <c r="O298" s="77"/>
      <c r="P298" s="177">
        <f>O298*H298</f>
        <v>0</v>
      </c>
      <c r="Q298" s="177">
        <v>0</v>
      </c>
      <c r="R298" s="177">
        <f>Q298*H298</f>
        <v>0</v>
      </c>
      <c r="S298" s="177">
        <v>1.3999999999999999</v>
      </c>
      <c r="T298" s="178">
        <f>S298*H298</f>
        <v>158.75999999999999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79" t="s">
        <v>139</v>
      </c>
      <c r="AT298" s="179" t="s">
        <v>136</v>
      </c>
      <c r="AU298" s="179" t="s">
        <v>86</v>
      </c>
      <c r="AY298" s="19" t="s">
        <v>135</v>
      </c>
      <c r="BE298" s="180">
        <f>IF(N298="základní",J298,0)</f>
        <v>0</v>
      </c>
      <c r="BF298" s="180">
        <f>IF(N298="snížená",J298,0)</f>
        <v>0</v>
      </c>
      <c r="BG298" s="180">
        <f>IF(N298="zákl. přenesená",J298,0)</f>
        <v>0</v>
      </c>
      <c r="BH298" s="180">
        <f>IF(N298="sníž. přenesená",J298,0)</f>
        <v>0</v>
      </c>
      <c r="BI298" s="180">
        <f>IF(N298="nulová",J298,0)</f>
        <v>0</v>
      </c>
      <c r="BJ298" s="19" t="s">
        <v>84</v>
      </c>
      <c r="BK298" s="180">
        <f>ROUND(I298*H298,2)</f>
        <v>0</v>
      </c>
      <c r="BL298" s="19" t="s">
        <v>139</v>
      </c>
      <c r="BM298" s="179" t="s">
        <v>350</v>
      </c>
    </row>
    <row r="299" s="14" customFormat="1">
      <c r="A299" s="14"/>
      <c r="B299" s="191"/>
      <c r="C299" s="14"/>
      <c r="D299" s="184" t="s">
        <v>148</v>
      </c>
      <c r="E299" s="192" t="s">
        <v>1</v>
      </c>
      <c r="F299" s="193" t="s">
        <v>351</v>
      </c>
      <c r="G299" s="14"/>
      <c r="H299" s="194">
        <v>113.40000000000001</v>
      </c>
      <c r="I299" s="195"/>
      <c r="J299" s="14"/>
      <c r="K299" s="14"/>
      <c r="L299" s="191"/>
      <c r="M299" s="196"/>
      <c r="N299" s="197"/>
      <c r="O299" s="197"/>
      <c r="P299" s="197"/>
      <c r="Q299" s="197"/>
      <c r="R299" s="197"/>
      <c r="S299" s="197"/>
      <c r="T299" s="19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2" t="s">
        <v>148</v>
      </c>
      <c r="AU299" s="192" t="s">
        <v>86</v>
      </c>
      <c r="AV299" s="14" t="s">
        <v>86</v>
      </c>
      <c r="AW299" s="14" t="s">
        <v>32</v>
      </c>
      <c r="AX299" s="14" t="s">
        <v>76</v>
      </c>
      <c r="AY299" s="192" t="s">
        <v>135</v>
      </c>
    </row>
    <row r="300" s="15" customFormat="1">
      <c r="A300" s="15"/>
      <c r="B300" s="199"/>
      <c r="C300" s="15"/>
      <c r="D300" s="184" t="s">
        <v>148</v>
      </c>
      <c r="E300" s="200" t="s">
        <v>1</v>
      </c>
      <c r="F300" s="201" t="s">
        <v>151</v>
      </c>
      <c r="G300" s="15"/>
      <c r="H300" s="202">
        <v>113.40000000000001</v>
      </c>
      <c r="I300" s="203"/>
      <c r="J300" s="15"/>
      <c r="K300" s="15"/>
      <c r="L300" s="199"/>
      <c r="M300" s="204"/>
      <c r="N300" s="205"/>
      <c r="O300" s="205"/>
      <c r="P300" s="205"/>
      <c r="Q300" s="205"/>
      <c r="R300" s="205"/>
      <c r="S300" s="205"/>
      <c r="T300" s="20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00" t="s">
        <v>148</v>
      </c>
      <c r="AU300" s="200" t="s">
        <v>86</v>
      </c>
      <c r="AV300" s="15" t="s">
        <v>139</v>
      </c>
      <c r="AW300" s="15" t="s">
        <v>32</v>
      </c>
      <c r="AX300" s="15" t="s">
        <v>84</v>
      </c>
      <c r="AY300" s="200" t="s">
        <v>135</v>
      </c>
    </row>
    <row r="301" s="2" customFormat="1" ht="21.75" customHeight="1">
      <c r="A301" s="38"/>
      <c r="B301" s="166"/>
      <c r="C301" s="167" t="s">
        <v>352</v>
      </c>
      <c r="D301" s="167" t="s">
        <v>136</v>
      </c>
      <c r="E301" s="168" t="s">
        <v>353</v>
      </c>
      <c r="F301" s="169" t="s">
        <v>354</v>
      </c>
      <c r="G301" s="170" t="s">
        <v>146</v>
      </c>
      <c r="H301" s="171">
        <v>573.27200000000005</v>
      </c>
      <c r="I301" s="172"/>
      <c r="J301" s="173">
        <f>ROUND(I301*H301,2)</f>
        <v>0</v>
      </c>
      <c r="K301" s="174"/>
      <c r="L301" s="39"/>
      <c r="M301" s="175" t="s">
        <v>1</v>
      </c>
      <c r="N301" s="176" t="s">
        <v>41</v>
      </c>
      <c r="O301" s="77"/>
      <c r="P301" s="177">
        <f>O301*H301</f>
        <v>0</v>
      </c>
      <c r="Q301" s="177">
        <v>0</v>
      </c>
      <c r="R301" s="177">
        <f>Q301*H301</f>
        <v>0</v>
      </c>
      <c r="S301" s="177">
        <v>0.84999999999999998</v>
      </c>
      <c r="T301" s="178">
        <f>S301*H301</f>
        <v>487.28120000000001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79" t="s">
        <v>139</v>
      </c>
      <c r="AT301" s="179" t="s">
        <v>136</v>
      </c>
      <c r="AU301" s="179" t="s">
        <v>86</v>
      </c>
      <c r="AY301" s="19" t="s">
        <v>135</v>
      </c>
      <c r="BE301" s="180">
        <f>IF(N301="základní",J301,0)</f>
        <v>0</v>
      </c>
      <c r="BF301" s="180">
        <f>IF(N301="snížená",J301,0)</f>
        <v>0</v>
      </c>
      <c r="BG301" s="180">
        <f>IF(N301="zákl. přenesená",J301,0)</f>
        <v>0</v>
      </c>
      <c r="BH301" s="180">
        <f>IF(N301="sníž. přenesená",J301,0)</f>
        <v>0</v>
      </c>
      <c r="BI301" s="180">
        <f>IF(N301="nulová",J301,0)</f>
        <v>0</v>
      </c>
      <c r="BJ301" s="19" t="s">
        <v>84</v>
      </c>
      <c r="BK301" s="180">
        <f>ROUND(I301*H301,2)</f>
        <v>0</v>
      </c>
      <c r="BL301" s="19" t="s">
        <v>139</v>
      </c>
      <c r="BM301" s="179" t="s">
        <v>355</v>
      </c>
    </row>
    <row r="302" s="14" customFormat="1">
      <c r="A302" s="14"/>
      <c r="B302" s="191"/>
      <c r="C302" s="14"/>
      <c r="D302" s="184" t="s">
        <v>148</v>
      </c>
      <c r="E302" s="192" t="s">
        <v>1</v>
      </c>
      <c r="F302" s="193" t="s">
        <v>356</v>
      </c>
      <c r="G302" s="14"/>
      <c r="H302" s="194">
        <v>601.21000000000004</v>
      </c>
      <c r="I302" s="195"/>
      <c r="J302" s="14"/>
      <c r="K302" s="14"/>
      <c r="L302" s="191"/>
      <c r="M302" s="196"/>
      <c r="N302" s="197"/>
      <c r="O302" s="197"/>
      <c r="P302" s="197"/>
      <c r="Q302" s="197"/>
      <c r="R302" s="197"/>
      <c r="S302" s="197"/>
      <c r="T302" s="19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92" t="s">
        <v>148</v>
      </c>
      <c r="AU302" s="192" t="s">
        <v>86</v>
      </c>
      <c r="AV302" s="14" t="s">
        <v>86</v>
      </c>
      <c r="AW302" s="14" t="s">
        <v>32</v>
      </c>
      <c r="AX302" s="14" t="s">
        <v>76</v>
      </c>
      <c r="AY302" s="192" t="s">
        <v>135</v>
      </c>
    </row>
    <row r="303" s="14" customFormat="1">
      <c r="A303" s="14"/>
      <c r="B303" s="191"/>
      <c r="C303" s="14"/>
      <c r="D303" s="184" t="s">
        <v>148</v>
      </c>
      <c r="E303" s="192" t="s">
        <v>1</v>
      </c>
      <c r="F303" s="193" t="s">
        <v>357</v>
      </c>
      <c r="G303" s="14"/>
      <c r="H303" s="194">
        <v>-23.074000000000002</v>
      </c>
      <c r="I303" s="195"/>
      <c r="J303" s="14"/>
      <c r="K303" s="14"/>
      <c r="L303" s="191"/>
      <c r="M303" s="196"/>
      <c r="N303" s="197"/>
      <c r="O303" s="197"/>
      <c r="P303" s="197"/>
      <c r="Q303" s="197"/>
      <c r="R303" s="197"/>
      <c r="S303" s="197"/>
      <c r="T303" s="19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2" t="s">
        <v>148</v>
      </c>
      <c r="AU303" s="192" t="s">
        <v>86</v>
      </c>
      <c r="AV303" s="14" t="s">
        <v>86</v>
      </c>
      <c r="AW303" s="14" t="s">
        <v>32</v>
      </c>
      <c r="AX303" s="14" t="s">
        <v>76</v>
      </c>
      <c r="AY303" s="192" t="s">
        <v>135</v>
      </c>
    </row>
    <row r="304" s="14" customFormat="1">
      <c r="A304" s="14"/>
      <c r="B304" s="191"/>
      <c r="C304" s="14"/>
      <c r="D304" s="184" t="s">
        <v>148</v>
      </c>
      <c r="E304" s="192" t="s">
        <v>1</v>
      </c>
      <c r="F304" s="193" t="s">
        <v>358</v>
      </c>
      <c r="G304" s="14"/>
      <c r="H304" s="194">
        <v>-4.8639999999999999</v>
      </c>
      <c r="I304" s="195"/>
      <c r="J304" s="14"/>
      <c r="K304" s="14"/>
      <c r="L304" s="191"/>
      <c r="M304" s="196"/>
      <c r="N304" s="197"/>
      <c r="O304" s="197"/>
      <c r="P304" s="197"/>
      <c r="Q304" s="197"/>
      <c r="R304" s="197"/>
      <c r="S304" s="197"/>
      <c r="T304" s="19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2" t="s">
        <v>148</v>
      </c>
      <c r="AU304" s="192" t="s">
        <v>86</v>
      </c>
      <c r="AV304" s="14" t="s">
        <v>86</v>
      </c>
      <c r="AW304" s="14" t="s">
        <v>32</v>
      </c>
      <c r="AX304" s="14" t="s">
        <v>76</v>
      </c>
      <c r="AY304" s="192" t="s">
        <v>135</v>
      </c>
    </row>
    <row r="305" s="15" customFormat="1">
      <c r="A305" s="15"/>
      <c r="B305" s="199"/>
      <c r="C305" s="15"/>
      <c r="D305" s="184" t="s">
        <v>148</v>
      </c>
      <c r="E305" s="200" t="s">
        <v>1</v>
      </c>
      <c r="F305" s="201" t="s">
        <v>151</v>
      </c>
      <c r="G305" s="15"/>
      <c r="H305" s="202">
        <v>573.27200000000005</v>
      </c>
      <c r="I305" s="203"/>
      <c r="J305" s="15"/>
      <c r="K305" s="15"/>
      <c r="L305" s="199"/>
      <c r="M305" s="204"/>
      <c r="N305" s="205"/>
      <c r="O305" s="205"/>
      <c r="P305" s="205"/>
      <c r="Q305" s="205"/>
      <c r="R305" s="205"/>
      <c r="S305" s="205"/>
      <c r="T305" s="20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00" t="s">
        <v>148</v>
      </c>
      <c r="AU305" s="200" t="s">
        <v>86</v>
      </c>
      <c r="AV305" s="15" t="s">
        <v>139</v>
      </c>
      <c r="AW305" s="15" t="s">
        <v>32</v>
      </c>
      <c r="AX305" s="15" t="s">
        <v>84</v>
      </c>
      <c r="AY305" s="200" t="s">
        <v>135</v>
      </c>
    </row>
    <row r="306" s="2" customFormat="1" ht="24.15" customHeight="1">
      <c r="A306" s="38"/>
      <c r="B306" s="166"/>
      <c r="C306" s="167" t="s">
        <v>359</v>
      </c>
      <c r="D306" s="167" t="s">
        <v>136</v>
      </c>
      <c r="E306" s="168" t="s">
        <v>360</v>
      </c>
      <c r="F306" s="169" t="s">
        <v>361</v>
      </c>
      <c r="G306" s="170" t="s">
        <v>168</v>
      </c>
      <c r="H306" s="171">
        <v>2.1600000000000001</v>
      </c>
      <c r="I306" s="172"/>
      <c r="J306" s="173">
        <f>ROUND(I306*H306,2)</f>
        <v>0</v>
      </c>
      <c r="K306" s="174"/>
      <c r="L306" s="39"/>
      <c r="M306" s="175" t="s">
        <v>1</v>
      </c>
      <c r="N306" s="176" t="s">
        <v>41</v>
      </c>
      <c r="O306" s="77"/>
      <c r="P306" s="177">
        <f>O306*H306</f>
        <v>0</v>
      </c>
      <c r="Q306" s="177">
        <v>0</v>
      </c>
      <c r="R306" s="177">
        <f>Q306*H306</f>
        <v>0</v>
      </c>
      <c r="S306" s="177">
        <v>0.065000000000000002</v>
      </c>
      <c r="T306" s="178">
        <f>S306*H306</f>
        <v>0.14040000000000003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79" t="s">
        <v>139</v>
      </c>
      <c r="AT306" s="179" t="s">
        <v>136</v>
      </c>
      <c r="AU306" s="179" t="s">
        <v>86</v>
      </c>
      <c r="AY306" s="19" t="s">
        <v>135</v>
      </c>
      <c r="BE306" s="180">
        <f>IF(N306="základní",J306,0)</f>
        <v>0</v>
      </c>
      <c r="BF306" s="180">
        <f>IF(N306="snížená",J306,0)</f>
        <v>0</v>
      </c>
      <c r="BG306" s="180">
        <f>IF(N306="zákl. přenesená",J306,0)</f>
        <v>0</v>
      </c>
      <c r="BH306" s="180">
        <f>IF(N306="sníž. přenesená",J306,0)</f>
        <v>0</v>
      </c>
      <c r="BI306" s="180">
        <f>IF(N306="nulová",J306,0)</f>
        <v>0</v>
      </c>
      <c r="BJ306" s="19" t="s">
        <v>84</v>
      </c>
      <c r="BK306" s="180">
        <f>ROUND(I306*H306,2)</f>
        <v>0</v>
      </c>
      <c r="BL306" s="19" t="s">
        <v>139</v>
      </c>
      <c r="BM306" s="179" t="s">
        <v>362</v>
      </c>
    </row>
    <row r="307" s="14" customFormat="1">
      <c r="A307" s="14"/>
      <c r="B307" s="191"/>
      <c r="C307" s="14"/>
      <c r="D307" s="184" t="s">
        <v>148</v>
      </c>
      <c r="E307" s="192" t="s">
        <v>1</v>
      </c>
      <c r="F307" s="193" t="s">
        <v>363</v>
      </c>
      <c r="G307" s="14"/>
      <c r="H307" s="194">
        <v>2.1600000000000001</v>
      </c>
      <c r="I307" s="195"/>
      <c r="J307" s="14"/>
      <c r="K307" s="14"/>
      <c r="L307" s="191"/>
      <c r="M307" s="196"/>
      <c r="N307" s="197"/>
      <c r="O307" s="197"/>
      <c r="P307" s="197"/>
      <c r="Q307" s="197"/>
      <c r="R307" s="197"/>
      <c r="S307" s="197"/>
      <c r="T307" s="19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2" t="s">
        <v>148</v>
      </c>
      <c r="AU307" s="192" t="s">
        <v>86</v>
      </c>
      <c r="AV307" s="14" t="s">
        <v>86</v>
      </c>
      <c r="AW307" s="14" t="s">
        <v>32</v>
      </c>
      <c r="AX307" s="14" t="s">
        <v>76</v>
      </c>
      <c r="AY307" s="192" t="s">
        <v>135</v>
      </c>
    </row>
    <row r="308" s="15" customFormat="1">
      <c r="A308" s="15"/>
      <c r="B308" s="199"/>
      <c r="C308" s="15"/>
      <c r="D308" s="184" t="s">
        <v>148</v>
      </c>
      <c r="E308" s="200" t="s">
        <v>1</v>
      </c>
      <c r="F308" s="201" t="s">
        <v>151</v>
      </c>
      <c r="G308" s="15"/>
      <c r="H308" s="202">
        <v>2.1600000000000001</v>
      </c>
      <c r="I308" s="203"/>
      <c r="J308" s="15"/>
      <c r="K308" s="15"/>
      <c r="L308" s="199"/>
      <c r="M308" s="204"/>
      <c r="N308" s="205"/>
      <c r="O308" s="205"/>
      <c r="P308" s="205"/>
      <c r="Q308" s="205"/>
      <c r="R308" s="205"/>
      <c r="S308" s="205"/>
      <c r="T308" s="206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00" t="s">
        <v>148</v>
      </c>
      <c r="AU308" s="200" t="s">
        <v>86</v>
      </c>
      <c r="AV308" s="15" t="s">
        <v>139</v>
      </c>
      <c r="AW308" s="15" t="s">
        <v>32</v>
      </c>
      <c r="AX308" s="15" t="s">
        <v>84</v>
      </c>
      <c r="AY308" s="200" t="s">
        <v>135</v>
      </c>
    </row>
    <row r="309" s="2" customFormat="1" ht="24.15" customHeight="1">
      <c r="A309" s="38"/>
      <c r="B309" s="166"/>
      <c r="C309" s="167" t="s">
        <v>364</v>
      </c>
      <c r="D309" s="167" t="s">
        <v>136</v>
      </c>
      <c r="E309" s="168" t="s">
        <v>365</v>
      </c>
      <c r="F309" s="169" t="s">
        <v>366</v>
      </c>
      <c r="G309" s="170" t="s">
        <v>168</v>
      </c>
      <c r="H309" s="171">
        <v>171.72</v>
      </c>
      <c r="I309" s="172"/>
      <c r="J309" s="173">
        <f>ROUND(I309*H309,2)</f>
        <v>0</v>
      </c>
      <c r="K309" s="174"/>
      <c r="L309" s="39"/>
      <c r="M309" s="175" t="s">
        <v>1</v>
      </c>
      <c r="N309" s="176" t="s">
        <v>41</v>
      </c>
      <c r="O309" s="77"/>
      <c r="P309" s="177">
        <f>O309*H309</f>
        <v>0</v>
      </c>
      <c r="Q309" s="177">
        <v>0</v>
      </c>
      <c r="R309" s="177">
        <f>Q309*H309</f>
        <v>0</v>
      </c>
      <c r="S309" s="177">
        <v>0.034000000000000002</v>
      </c>
      <c r="T309" s="178">
        <f>S309*H309</f>
        <v>5.8384800000000006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79" t="s">
        <v>139</v>
      </c>
      <c r="AT309" s="179" t="s">
        <v>136</v>
      </c>
      <c r="AU309" s="179" t="s">
        <v>86</v>
      </c>
      <c r="AY309" s="19" t="s">
        <v>135</v>
      </c>
      <c r="BE309" s="180">
        <f>IF(N309="základní",J309,0)</f>
        <v>0</v>
      </c>
      <c r="BF309" s="180">
        <f>IF(N309="snížená",J309,0)</f>
        <v>0</v>
      </c>
      <c r="BG309" s="180">
        <f>IF(N309="zákl. přenesená",J309,0)</f>
        <v>0</v>
      </c>
      <c r="BH309" s="180">
        <f>IF(N309="sníž. přenesená",J309,0)</f>
        <v>0</v>
      </c>
      <c r="BI309" s="180">
        <f>IF(N309="nulová",J309,0)</f>
        <v>0</v>
      </c>
      <c r="BJ309" s="19" t="s">
        <v>84</v>
      </c>
      <c r="BK309" s="180">
        <f>ROUND(I309*H309,2)</f>
        <v>0</v>
      </c>
      <c r="BL309" s="19" t="s">
        <v>139</v>
      </c>
      <c r="BM309" s="179" t="s">
        <v>367</v>
      </c>
    </row>
    <row r="310" s="14" customFormat="1">
      <c r="A310" s="14"/>
      <c r="B310" s="191"/>
      <c r="C310" s="14"/>
      <c r="D310" s="184" t="s">
        <v>148</v>
      </c>
      <c r="E310" s="192" t="s">
        <v>1</v>
      </c>
      <c r="F310" s="193" t="s">
        <v>368</v>
      </c>
      <c r="G310" s="14"/>
      <c r="H310" s="194">
        <v>87.480000000000004</v>
      </c>
      <c r="I310" s="195"/>
      <c r="J310" s="14"/>
      <c r="K310" s="14"/>
      <c r="L310" s="191"/>
      <c r="M310" s="196"/>
      <c r="N310" s="197"/>
      <c r="O310" s="197"/>
      <c r="P310" s="197"/>
      <c r="Q310" s="197"/>
      <c r="R310" s="197"/>
      <c r="S310" s="197"/>
      <c r="T310" s="19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2" t="s">
        <v>148</v>
      </c>
      <c r="AU310" s="192" t="s">
        <v>86</v>
      </c>
      <c r="AV310" s="14" t="s">
        <v>86</v>
      </c>
      <c r="AW310" s="14" t="s">
        <v>32</v>
      </c>
      <c r="AX310" s="14" t="s">
        <v>76</v>
      </c>
      <c r="AY310" s="192" t="s">
        <v>135</v>
      </c>
    </row>
    <row r="311" s="14" customFormat="1">
      <c r="A311" s="14"/>
      <c r="B311" s="191"/>
      <c r="C311" s="14"/>
      <c r="D311" s="184" t="s">
        <v>148</v>
      </c>
      <c r="E311" s="192" t="s">
        <v>1</v>
      </c>
      <c r="F311" s="193" t="s">
        <v>369</v>
      </c>
      <c r="G311" s="14"/>
      <c r="H311" s="194">
        <v>84.239999999999995</v>
      </c>
      <c r="I311" s="195"/>
      <c r="J311" s="14"/>
      <c r="K311" s="14"/>
      <c r="L311" s="191"/>
      <c r="M311" s="196"/>
      <c r="N311" s="197"/>
      <c r="O311" s="197"/>
      <c r="P311" s="197"/>
      <c r="Q311" s="197"/>
      <c r="R311" s="197"/>
      <c r="S311" s="197"/>
      <c r="T311" s="19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2" t="s">
        <v>148</v>
      </c>
      <c r="AU311" s="192" t="s">
        <v>86</v>
      </c>
      <c r="AV311" s="14" t="s">
        <v>86</v>
      </c>
      <c r="AW311" s="14" t="s">
        <v>32</v>
      </c>
      <c r="AX311" s="14" t="s">
        <v>76</v>
      </c>
      <c r="AY311" s="192" t="s">
        <v>135</v>
      </c>
    </row>
    <row r="312" s="16" customFormat="1">
      <c r="A312" s="16"/>
      <c r="B312" s="207"/>
      <c r="C312" s="16"/>
      <c r="D312" s="184" t="s">
        <v>148</v>
      </c>
      <c r="E312" s="208" t="s">
        <v>1</v>
      </c>
      <c r="F312" s="209" t="s">
        <v>222</v>
      </c>
      <c r="G312" s="16"/>
      <c r="H312" s="210">
        <v>171.72</v>
      </c>
      <c r="I312" s="211"/>
      <c r="J312" s="16"/>
      <c r="K312" s="16"/>
      <c r="L312" s="207"/>
      <c r="M312" s="212"/>
      <c r="N312" s="213"/>
      <c r="O312" s="213"/>
      <c r="P312" s="213"/>
      <c r="Q312" s="213"/>
      <c r="R312" s="213"/>
      <c r="S312" s="213"/>
      <c r="T312" s="214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08" t="s">
        <v>148</v>
      </c>
      <c r="AU312" s="208" t="s">
        <v>86</v>
      </c>
      <c r="AV312" s="16" t="s">
        <v>152</v>
      </c>
      <c r="AW312" s="16" t="s">
        <v>32</v>
      </c>
      <c r="AX312" s="16" t="s">
        <v>76</v>
      </c>
      <c r="AY312" s="208" t="s">
        <v>135</v>
      </c>
    </row>
    <row r="313" s="15" customFormat="1">
      <c r="A313" s="15"/>
      <c r="B313" s="199"/>
      <c r="C313" s="15"/>
      <c r="D313" s="184" t="s">
        <v>148</v>
      </c>
      <c r="E313" s="200" t="s">
        <v>1</v>
      </c>
      <c r="F313" s="201" t="s">
        <v>151</v>
      </c>
      <c r="G313" s="15"/>
      <c r="H313" s="202">
        <v>171.72</v>
      </c>
      <c r="I313" s="203"/>
      <c r="J313" s="15"/>
      <c r="K313" s="15"/>
      <c r="L313" s="199"/>
      <c r="M313" s="204"/>
      <c r="N313" s="205"/>
      <c r="O313" s="205"/>
      <c r="P313" s="205"/>
      <c r="Q313" s="205"/>
      <c r="R313" s="205"/>
      <c r="S313" s="205"/>
      <c r="T313" s="20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00" t="s">
        <v>148</v>
      </c>
      <c r="AU313" s="200" t="s">
        <v>86</v>
      </c>
      <c r="AV313" s="15" t="s">
        <v>139</v>
      </c>
      <c r="AW313" s="15" t="s">
        <v>32</v>
      </c>
      <c r="AX313" s="15" t="s">
        <v>84</v>
      </c>
      <c r="AY313" s="200" t="s">
        <v>135</v>
      </c>
    </row>
    <row r="314" s="2" customFormat="1" ht="21.75" customHeight="1">
      <c r="A314" s="38"/>
      <c r="B314" s="166"/>
      <c r="C314" s="167" t="s">
        <v>370</v>
      </c>
      <c r="D314" s="167" t="s">
        <v>136</v>
      </c>
      <c r="E314" s="168" t="s">
        <v>371</v>
      </c>
      <c r="F314" s="169" t="s">
        <v>372</v>
      </c>
      <c r="G314" s="170" t="s">
        <v>168</v>
      </c>
      <c r="H314" s="171">
        <v>46.787999999999997</v>
      </c>
      <c r="I314" s="172"/>
      <c r="J314" s="173">
        <f>ROUND(I314*H314,2)</f>
        <v>0</v>
      </c>
      <c r="K314" s="174"/>
      <c r="L314" s="39"/>
      <c r="M314" s="175" t="s">
        <v>1</v>
      </c>
      <c r="N314" s="176" t="s">
        <v>41</v>
      </c>
      <c r="O314" s="77"/>
      <c r="P314" s="177">
        <f>O314*H314</f>
        <v>0</v>
      </c>
      <c r="Q314" s="177">
        <v>0</v>
      </c>
      <c r="R314" s="177">
        <f>Q314*H314</f>
        <v>0</v>
      </c>
      <c r="S314" s="177">
        <v>0.075999999999999998</v>
      </c>
      <c r="T314" s="178">
        <f>S314*H314</f>
        <v>3.5558879999999995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79" t="s">
        <v>139</v>
      </c>
      <c r="AT314" s="179" t="s">
        <v>136</v>
      </c>
      <c r="AU314" s="179" t="s">
        <v>86</v>
      </c>
      <c r="AY314" s="19" t="s">
        <v>135</v>
      </c>
      <c r="BE314" s="180">
        <f>IF(N314="základní",J314,0)</f>
        <v>0</v>
      </c>
      <c r="BF314" s="180">
        <f>IF(N314="snížená",J314,0)</f>
        <v>0</v>
      </c>
      <c r="BG314" s="180">
        <f>IF(N314="zákl. přenesená",J314,0)</f>
        <v>0</v>
      </c>
      <c r="BH314" s="180">
        <f>IF(N314="sníž. přenesená",J314,0)</f>
        <v>0</v>
      </c>
      <c r="BI314" s="180">
        <f>IF(N314="nulová",J314,0)</f>
        <v>0</v>
      </c>
      <c r="BJ314" s="19" t="s">
        <v>84</v>
      </c>
      <c r="BK314" s="180">
        <f>ROUND(I314*H314,2)</f>
        <v>0</v>
      </c>
      <c r="BL314" s="19" t="s">
        <v>139</v>
      </c>
      <c r="BM314" s="179" t="s">
        <v>373</v>
      </c>
    </row>
    <row r="315" s="13" customFormat="1">
      <c r="A315" s="13"/>
      <c r="B315" s="183"/>
      <c r="C315" s="13"/>
      <c r="D315" s="184" t="s">
        <v>148</v>
      </c>
      <c r="E315" s="185" t="s">
        <v>1</v>
      </c>
      <c r="F315" s="186" t="s">
        <v>206</v>
      </c>
      <c r="G315" s="13"/>
      <c r="H315" s="185" t="s">
        <v>1</v>
      </c>
      <c r="I315" s="187"/>
      <c r="J315" s="13"/>
      <c r="K315" s="13"/>
      <c r="L315" s="183"/>
      <c r="M315" s="188"/>
      <c r="N315" s="189"/>
      <c r="O315" s="189"/>
      <c r="P315" s="189"/>
      <c r="Q315" s="189"/>
      <c r="R315" s="189"/>
      <c r="S315" s="189"/>
      <c r="T315" s="19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5" t="s">
        <v>148</v>
      </c>
      <c r="AU315" s="185" t="s">
        <v>86</v>
      </c>
      <c r="AV315" s="13" t="s">
        <v>84</v>
      </c>
      <c r="AW315" s="13" t="s">
        <v>32</v>
      </c>
      <c r="AX315" s="13" t="s">
        <v>76</v>
      </c>
      <c r="AY315" s="185" t="s">
        <v>135</v>
      </c>
    </row>
    <row r="316" s="14" customFormat="1">
      <c r="A316" s="14"/>
      <c r="B316" s="191"/>
      <c r="C316" s="14"/>
      <c r="D316" s="184" t="s">
        <v>148</v>
      </c>
      <c r="E316" s="192" t="s">
        <v>1</v>
      </c>
      <c r="F316" s="193" t="s">
        <v>374</v>
      </c>
      <c r="G316" s="14"/>
      <c r="H316" s="194">
        <v>9.4559999999999995</v>
      </c>
      <c r="I316" s="195"/>
      <c r="J316" s="14"/>
      <c r="K316" s="14"/>
      <c r="L316" s="191"/>
      <c r="M316" s="196"/>
      <c r="N316" s="197"/>
      <c r="O316" s="197"/>
      <c r="P316" s="197"/>
      <c r="Q316" s="197"/>
      <c r="R316" s="197"/>
      <c r="S316" s="197"/>
      <c r="T316" s="19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2" t="s">
        <v>148</v>
      </c>
      <c r="AU316" s="192" t="s">
        <v>86</v>
      </c>
      <c r="AV316" s="14" t="s">
        <v>86</v>
      </c>
      <c r="AW316" s="14" t="s">
        <v>32</v>
      </c>
      <c r="AX316" s="14" t="s">
        <v>76</v>
      </c>
      <c r="AY316" s="192" t="s">
        <v>135</v>
      </c>
    </row>
    <row r="317" s="14" customFormat="1">
      <c r="A317" s="14"/>
      <c r="B317" s="191"/>
      <c r="C317" s="14"/>
      <c r="D317" s="184" t="s">
        <v>148</v>
      </c>
      <c r="E317" s="192" t="s">
        <v>1</v>
      </c>
      <c r="F317" s="193" t="s">
        <v>375</v>
      </c>
      <c r="G317" s="14"/>
      <c r="H317" s="194">
        <v>1.1819999999999999</v>
      </c>
      <c r="I317" s="195"/>
      <c r="J317" s="14"/>
      <c r="K317" s="14"/>
      <c r="L317" s="191"/>
      <c r="M317" s="196"/>
      <c r="N317" s="197"/>
      <c r="O317" s="197"/>
      <c r="P317" s="197"/>
      <c r="Q317" s="197"/>
      <c r="R317" s="197"/>
      <c r="S317" s="197"/>
      <c r="T317" s="19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2" t="s">
        <v>148</v>
      </c>
      <c r="AU317" s="192" t="s">
        <v>86</v>
      </c>
      <c r="AV317" s="14" t="s">
        <v>86</v>
      </c>
      <c r="AW317" s="14" t="s">
        <v>32</v>
      </c>
      <c r="AX317" s="14" t="s">
        <v>76</v>
      </c>
      <c r="AY317" s="192" t="s">
        <v>135</v>
      </c>
    </row>
    <row r="318" s="14" customFormat="1">
      <c r="A318" s="14"/>
      <c r="B318" s="191"/>
      <c r="C318" s="14"/>
      <c r="D318" s="184" t="s">
        <v>148</v>
      </c>
      <c r="E318" s="192" t="s">
        <v>1</v>
      </c>
      <c r="F318" s="193" t="s">
        <v>376</v>
      </c>
      <c r="G318" s="14"/>
      <c r="H318" s="194">
        <v>22.852</v>
      </c>
      <c r="I318" s="195"/>
      <c r="J318" s="14"/>
      <c r="K318" s="14"/>
      <c r="L318" s="191"/>
      <c r="M318" s="196"/>
      <c r="N318" s="197"/>
      <c r="O318" s="197"/>
      <c r="P318" s="197"/>
      <c r="Q318" s="197"/>
      <c r="R318" s="197"/>
      <c r="S318" s="197"/>
      <c r="T318" s="19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2" t="s">
        <v>148</v>
      </c>
      <c r="AU318" s="192" t="s">
        <v>86</v>
      </c>
      <c r="AV318" s="14" t="s">
        <v>86</v>
      </c>
      <c r="AW318" s="14" t="s">
        <v>32</v>
      </c>
      <c r="AX318" s="14" t="s">
        <v>76</v>
      </c>
      <c r="AY318" s="192" t="s">
        <v>135</v>
      </c>
    </row>
    <row r="319" s="13" customFormat="1">
      <c r="A319" s="13"/>
      <c r="B319" s="183"/>
      <c r="C319" s="13"/>
      <c r="D319" s="184" t="s">
        <v>148</v>
      </c>
      <c r="E319" s="185" t="s">
        <v>1</v>
      </c>
      <c r="F319" s="186" t="s">
        <v>208</v>
      </c>
      <c r="G319" s="13"/>
      <c r="H319" s="185" t="s">
        <v>1</v>
      </c>
      <c r="I319" s="187"/>
      <c r="J319" s="13"/>
      <c r="K319" s="13"/>
      <c r="L319" s="183"/>
      <c r="M319" s="188"/>
      <c r="N319" s="189"/>
      <c r="O319" s="189"/>
      <c r="P319" s="189"/>
      <c r="Q319" s="189"/>
      <c r="R319" s="189"/>
      <c r="S319" s="189"/>
      <c r="T319" s="19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5" t="s">
        <v>148</v>
      </c>
      <c r="AU319" s="185" t="s">
        <v>86</v>
      </c>
      <c r="AV319" s="13" t="s">
        <v>84</v>
      </c>
      <c r="AW319" s="13" t="s">
        <v>32</v>
      </c>
      <c r="AX319" s="13" t="s">
        <v>76</v>
      </c>
      <c r="AY319" s="185" t="s">
        <v>135</v>
      </c>
    </row>
    <row r="320" s="14" customFormat="1">
      <c r="A320" s="14"/>
      <c r="B320" s="191"/>
      <c r="C320" s="14"/>
      <c r="D320" s="184" t="s">
        <v>148</v>
      </c>
      <c r="E320" s="192" t="s">
        <v>1</v>
      </c>
      <c r="F320" s="193" t="s">
        <v>377</v>
      </c>
      <c r="G320" s="14"/>
      <c r="H320" s="194">
        <v>4.7279999999999998</v>
      </c>
      <c r="I320" s="195"/>
      <c r="J320" s="14"/>
      <c r="K320" s="14"/>
      <c r="L320" s="191"/>
      <c r="M320" s="196"/>
      <c r="N320" s="197"/>
      <c r="O320" s="197"/>
      <c r="P320" s="197"/>
      <c r="Q320" s="197"/>
      <c r="R320" s="197"/>
      <c r="S320" s="197"/>
      <c r="T320" s="19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2" t="s">
        <v>148</v>
      </c>
      <c r="AU320" s="192" t="s">
        <v>86</v>
      </c>
      <c r="AV320" s="14" t="s">
        <v>86</v>
      </c>
      <c r="AW320" s="14" t="s">
        <v>32</v>
      </c>
      <c r="AX320" s="14" t="s">
        <v>76</v>
      </c>
      <c r="AY320" s="192" t="s">
        <v>135</v>
      </c>
    </row>
    <row r="321" s="14" customFormat="1">
      <c r="A321" s="14"/>
      <c r="B321" s="191"/>
      <c r="C321" s="14"/>
      <c r="D321" s="184" t="s">
        <v>148</v>
      </c>
      <c r="E321" s="192" t="s">
        <v>1</v>
      </c>
      <c r="F321" s="193" t="s">
        <v>378</v>
      </c>
      <c r="G321" s="14"/>
      <c r="H321" s="194">
        <v>8.5700000000000003</v>
      </c>
      <c r="I321" s="195"/>
      <c r="J321" s="14"/>
      <c r="K321" s="14"/>
      <c r="L321" s="191"/>
      <c r="M321" s="196"/>
      <c r="N321" s="197"/>
      <c r="O321" s="197"/>
      <c r="P321" s="197"/>
      <c r="Q321" s="197"/>
      <c r="R321" s="197"/>
      <c r="S321" s="197"/>
      <c r="T321" s="19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2" t="s">
        <v>148</v>
      </c>
      <c r="AU321" s="192" t="s">
        <v>86</v>
      </c>
      <c r="AV321" s="14" t="s">
        <v>86</v>
      </c>
      <c r="AW321" s="14" t="s">
        <v>32</v>
      </c>
      <c r="AX321" s="14" t="s">
        <v>76</v>
      </c>
      <c r="AY321" s="192" t="s">
        <v>135</v>
      </c>
    </row>
    <row r="322" s="15" customFormat="1">
      <c r="A322" s="15"/>
      <c r="B322" s="199"/>
      <c r="C322" s="15"/>
      <c r="D322" s="184" t="s">
        <v>148</v>
      </c>
      <c r="E322" s="200" t="s">
        <v>1</v>
      </c>
      <c r="F322" s="201" t="s">
        <v>151</v>
      </c>
      <c r="G322" s="15"/>
      <c r="H322" s="202">
        <v>46.788000000000004</v>
      </c>
      <c r="I322" s="203"/>
      <c r="J322" s="15"/>
      <c r="K322" s="15"/>
      <c r="L322" s="199"/>
      <c r="M322" s="204"/>
      <c r="N322" s="205"/>
      <c r="O322" s="205"/>
      <c r="P322" s="205"/>
      <c r="Q322" s="205"/>
      <c r="R322" s="205"/>
      <c r="S322" s="205"/>
      <c r="T322" s="20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00" t="s">
        <v>148</v>
      </c>
      <c r="AU322" s="200" t="s">
        <v>86</v>
      </c>
      <c r="AV322" s="15" t="s">
        <v>139</v>
      </c>
      <c r="AW322" s="15" t="s">
        <v>32</v>
      </c>
      <c r="AX322" s="15" t="s">
        <v>84</v>
      </c>
      <c r="AY322" s="200" t="s">
        <v>135</v>
      </c>
    </row>
    <row r="323" s="2" customFormat="1" ht="16.5" customHeight="1">
      <c r="A323" s="38"/>
      <c r="B323" s="166"/>
      <c r="C323" s="167" t="s">
        <v>379</v>
      </c>
      <c r="D323" s="167" t="s">
        <v>136</v>
      </c>
      <c r="E323" s="168" t="s">
        <v>380</v>
      </c>
      <c r="F323" s="169" t="s">
        <v>381</v>
      </c>
      <c r="G323" s="170" t="s">
        <v>168</v>
      </c>
      <c r="H323" s="171">
        <v>4.8570000000000002</v>
      </c>
      <c r="I323" s="172"/>
      <c r="J323" s="173">
        <f>ROUND(I323*H323,2)</f>
        <v>0</v>
      </c>
      <c r="K323" s="174"/>
      <c r="L323" s="39"/>
      <c r="M323" s="175" t="s">
        <v>1</v>
      </c>
      <c r="N323" s="176" t="s">
        <v>41</v>
      </c>
      <c r="O323" s="77"/>
      <c r="P323" s="177">
        <f>O323*H323</f>
        <v>0</v>
      </c>
      <c r="Q323" s="177">
        <v>0</v>
      </c>
      <c r="R323" s="177">
        <f>Q323*H323</f>
        <v>0</v>
      </c>
      <c r="S323" s="177">
        <v>0.059999999999999998</v>
      </c>
      <c r="T323" s="178">
        <f>S323*H323</f>
        <v>0.29142000000000001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79" t="s">
        <v>139</v>
      </c>
      <c r="AT323" s="179" t="s">
        <v>136</v>
      </c>
      <c r="AU323" s="179" t="s">
        <v>86</v>
      </c>
      <c r="AY323" s="19" t="s">
        <v>135</v>
      </c>
      <c r="BE323" s="180">
        <f>IF(N323="základní",J323,0)</f>
        <v>0</v>
      </c>
      <c r="BF323" s="180">
        <f>IF(N323="snížená",J323,0)</f>
        <v>0</v>
      </c>
      <c r="BG323" s="180">
        <f>IF(N323="zákl. přenesená",J323,0)</f>
        <v>0</v>
      </c>
      <c r="BH323" s="180">
        <f>IF(N323="sníž. přenesená",J323,0)</f>
        <v>0</v>
      </c>
      <c r="BI323" s="180">
        <f>IF(N323="nulová",J323,0)</f>
        <v>0</v>
      </c>
      <c r="BJ323" s="19" t="s">
        <v>84</v>
      </c>
      <c r="BK323" s="180">
        <f>ROUND(I323*H323,2)</f>
        <v>0</v>
      </c>
      <c r="BL323" s="19" t="s">
        <v>139</v>
      </c>
      <c r="BM323" s="179" t="s">
        <v>382</v>
      </c>
    </row>
    <row r="324" s="14" customFormat="1">
      <c r="A324" s="14"/>
      <c r="B324" s="191"/>
      <c r="C324" s="14"/>
      <c r="D324" s="184" t="s">
        <v>148</v>
      </c>
      <c r="E324" s="192" t="s">
        <v>1</v>
      </c>
      <c r="F324" s="193" t="s">
        <v>383</v>
      </c>
      <c r="G324" s="14"/>
      <c r="H324" s="194">
        <v>2.8570000000000002</v>
      </c>
      <c r="I324" s="195"/>
      <c r="J324" s="14"/>
      <c r="K324" s="14"/>
      <c r="L324" s="191"/>
      <c r="M324" s="196"/>
      <c r="N324" s="197"/>
      <c r="O324" s="197"/>
      <c r="P324" s="197"/>
      <c r="Q324" s="197"/>
      <c r="R324" s="197"/>
      <c r="S324" s="197"/>
      <c r="T324" s="19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2" t="s">
        <v>148</v>
      </c>
      <c r="AU324" s="192" t="s">
        <v>86</v>
      </c>
      <c r="AV324" s="14" t="s">
        <v>86</v>
      </c>
      <c r="AW324" s="14" t="s">
        <v>32</v>
      </c>
      <c r="AX324" s="14" t="s">
        <v>76</v>
      </c>
      <c r="AY324" s="192" t="s">
        <v>135</v>
      </c>
    </row>
    <row r="325" s="14" customFormat="1">
      <c r="A325" s="14"/>
      <c r="B325" s="191"/>
      <c r="C325" s="14"/>
      <c r="D325" s="184" t="s">
        <v>148</v>
      </c>
      <c r="E325" s="192" t="s">
        <v>1</v>
      </c>
      <c r="F325" s="193" t="s">
        <v>384</v>
      </c>
      <c r="G325" s="14"/>
      <c r="H325" s="194">
        <v>2</v>
      </c>
      <c r="I325" s="195"/>
      <c r="J325" s="14"/>
      <c r="K325" s="14"/>
      <c r="L325" s="191"/>
      <c r="M325" s="196"/>
      <c r="N325" s="197"/>
      <c r="O325" s="197"/>
      <c r="P325" s="197"/>
      <c r="Q325" s="197"/>
      <c r="R325" s="197"/>
      <c r="S325" s="197"/>
      <c r="T325" s="19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2" t="s">
        <v>148</v>
      </c>
      <c r="AU325" s="192" t="s">
        <v>86</v>
      </c>
      <c r="AV325" s="14" t="s">
        <v>86</v>
      </c>
      <c r="AW325" s="14" t="s">
        <v>32</v>
      </c>
      <c r="AX325" s="14" t="s">
        <v>76</v>
      </c>
      <c r="AY325" s="192" t="s">
        <v>135</v>
      </c>
    </row>
    <row r="326" s="15" customFormat="1">
      <c r="A326" s="15"/>
      <c r="B326" s="199"/>
      <c r="C326" s="15"/>
      <c r="D326" s="184" t="s">
        <v>148</v>
      </c>
      <c r="E326" s="200" t="s">
        <v>1</v>
      </c>
      <c r="F326" s="201" t="s">
        <v>151</v>
      </c>
      <c r="G326" s="15"/>
      <c r="H326" s="202">
        <v>4.8570000000000002</v>
      </c>
      <c r="I326" s="203"/>
      <c r="J326" s="15"/>
      <c r="K326" s="15"/>
      <c r="L326" s="199"/>
      <c r="M326" s="204"/>
      <c r="N326" s="205"/>
      <c r="O326" s="205"/>
      <c r="P326" s="205"/>
      <c r="Q326" s="205"/>
      <c r="R326" s="205"/>
      <c r="S326" s="205"/>
      <c r="T326" s="20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00" t="s">
        <v>148</v>
      </c>
      <c r="AU326" s="200" t="s">
        <v>86</v>
      </c>
      <c r="AV326" s="15" t="s">
        <v>139</v>
      </c>
      <c r="AW326" s="15" t="s">
        <v>32</v>
      </c>
      <c r="AX326" s="15" t="s">
        <v>84</v>
      </c>
      <c r="AY326" s="200" t="s">
        <v>135</v>
      </c>
    </row>
    <row r="327" s="2" customFormat="1" ht="16.5" customHeight="1">
      <c r="A327" s="38"/>
      <c r="B327" s="166"/>
      <c r="C327" s="167" t="s">
        <v>385</v>
      </c>
      <c r="D327" s="167" t="s">
        <v>136</v>
      </c>
      <c r="E327" s="168" t="s">
        <v>386</v>
      </c>
      <c r="F327" s="169" t="s">
        <v>387</v>
      </c>
      <c r="G327" s="170" t="s">
        <v>168</v>
      </c>
      <c r="H327" s="171">
        <v>34.729999999999997</v>
      </c>
      <c r="I327" s="172"/>
      <c r="J327" s="173">
        <f>ROUND(I327*H327,2)</f>
        <v>0</v>
      </c>
      <c r="K327" s="174"/>
      <c r="L327" s="39"/>
      <c r="M327" s="175" t="s">
        <v>1</v>
      </c>
      <c r="N327" s="176" t="s">
        <v>41</v>
      </c>
      <c r="O327" s="77"/>
      <c r="P327" s="177">
        <f>O327*H327</f>
        <v>0</v>
      </c>
      <c r="Q327" s="177">
        <v>0</v>
      </c>
      <c r="R327" s="177">
        <f>Q327*H327</f>
        <v>0</v>
      </c>
      <c r="S327" s="177">
        <v>0.066000000000000003</v>
      </c>
      <c r="T327" s="178">
        <f>S327*H327</f>
        <v>2.2921800000000001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79" t="s">
        <v>139</v>
      </c>
      <c r="AT327" s="179" t="s">
        <v>136</v>
      </c>
      <c r="AU327" s="179" t="s">
        <v>86</v>
      </c>
      <c r="AY327" s="19" t="s">
        <v>135</v>
      </c>
      <c r="BE327" s="180">
        <f>IF(N327="základní",J327,0)</f>
        <v>0</v>
      </c>
      <c r="BF327" s="180">
        <f>IF(N327="snížená",J327,0)</f>
        <v>0</v>
      </c>
      <c r="BG327" s="180">
        <f>IF(N327="zákl. přenesená",J327,0)</f>
        <v>0</v>
      </c>
      <c r="BH327" s="180">
        <f>IF(N327="sníž. přenesená",J327,0)</f>
        <v>0</v>
      </c>
      <c r="BI327" s="180">
        <f>IF(N327="nulová",J327,0)</f>
        <v>0</v>
      </c>
      <c r="BJ327" s="19" t="s">
        <v>84</v>
      </c>
      <c r="BK327" s="180">
        <f>ROUND(I327*H327,2)</f>
        <v>0</v>
      </c>
      <c r="BL327" s="19" t="s">
        <v>139</v>
      </c>
      <c r="BM327" s="179" t="s">
        <v>388</v>
      </c>
    </row>
    <row r="328" s="14" customFormat="1">
      <c r="A328" s="14"/>
      <c r="B328" s="191"/>
      <c r="C328" s="14"/>
      <c r="D328" s="184" t="s">
        <v>148</v>
      </c>
      <c r="E328" s="192" t="s">
        <v>1</v>
      </c>
      <c r="F328" s="193" t="s">
        <v>389</v>
      </c>
      <c r="G328" s="14"/>
      <c r="H328" s="194">
        <v>34.729999999999997</v>
      </c>
      <c r="I328" s="195"/>
      <c r="J328" s="14"/>
      <c r="K328" s="14"/>
      <c r="L328" s="191"/>
      <c r="M328" s="196"/>
      <c r="N328" s="197"/>
      <c r="O328" s="197"/>
      <c r="P328" s="197"/>
      <c r="Q328" s="197"/>
      <c r="R328" s="197"/>
      <c r="S328" s="197"/>
      <c r="T328" s="19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192" t="s">
        <v>148</v>
      </c>
      <c r="AU328" s="192" t="s">
        <v>86</v>
      </c>
      <c r="AV328" s="14" t="s">
        <v>86</v>
      </c>
      <c r="AW328" s="14" t="s">
        <v>32</v>
      </c>
      <c r="AX328" s="14" t="s">
        <v>76</v>
      </c>
      <c r="AY328" s="192" t="s">
        <v>135</v>
      </c>
    </row>
    <row r="329" s="15" customFormat="1">
      <c r="A329" s="15"/>
      <c r="B329" s="199"/>
      <c r="C329" s="15"/>
      <c r="D329" s="184" t="s">
        <v>148</v>
      </c>
      <c r="E329" s="200" t="s">
        <v>1</v>
      </c>
      <c r="F329" s="201" t="s">
        <v>151</v>
      </c>
      <c r="G329" s="15"/>
      <c r="H329" s="202">
        <v>34.729999999999997</v>
      </c>
      <c r="I329" s="203"/>
      <c r="J329" s="15"/>
      <c r="K329" s="15"/>
      <c r="L329" s="199"/>
      <c r="M329" s="204"/>
      <c r="N329" s="205"/>
      <c r="O329" s="205"/>
      <c r="P329" s="205"/>
      <c r="Q329" s="205"/>
      <c r="R329" s="205"/>
      <c r="S329" s="205"/>
      <c r="T329" s="20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00" t="s">
        <v>148</v>
      </c>
      <c r="AU329" s="200" t="s">
        <v>86</v>
      </c>
      <c r="AV329" s="15" t="s">
        <v>139</v>
      </c>
      <c r="AW329" s="15" t="s">
        <v>32</v>
      </c>
      <c r="AX329" s="15" t="s">
        <v>84</v>
      </c>
      <c r="AY329" s="200" t="s">
        <v>135</v>
      </c>
    </row>
    <row r="330" s="2" customFormat="1" ht="24.15" customHeight="1">
      <c r="A330" s="38"/>
      <c r="B330" s="166"/>
      <c r="C330" s="167" t="s">
        <v>390</v>
      </c>
      <c r="D330" s="167" t="s">
        <v>136</v>
      </c>
      <c r="E330" s="168" t="s">
        <v>391</v>
      </c>
      <c r="F330" s="169" t="s">
        <v>392</v>
      </c>
      <c r="G330" s="170" t="s">
        <v>277</v>
      </c>
      <c r="H330" s="171">
        <v>1</v>
      </c>
      <c r="I330" s="172"/>
      <c r="J330" s="173">
        <f>ROUND(I330*H330,2)</f>
        <v>0</v>
      </c>
      <c r="K330" s="174"/>
      <c r="L330" s="39"/>
      <c r="M330" s="175" t="s">
        <v>1</v>
      </c>
      <c r="N330" s="176" t="s">
        <v>41</v>
      </c>
      <c r="O330" s="77"/>
      <c r="P330" s="177">
        <f>O330*H330</f>
        <v>0</v>
      </c>
      <c r="Q330" s="177">
        <v>0</v>
      </c>
      <c r="R330" s="177">
        <f>Q330*H330</f>
        <v>0</v>
      </c>
      <c r="S330" s="177">
        <v>0.044999999999999998</v>
      </c>
      <c r="T330" s="178">
        <f>S330*H330</f>
        <v>0.044999999999999998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79" t="s">
        <v>139</v>
      </c>
      <c r="AT330" s="179" t="s">
        <v>136</v>
      </c>
      <c r="AU330" s="179" t="s">
        <v>86</v>
      </c>
      <c r="AY330" s="19" t="s">
        <v>135</v>
      </c>
      <c r="BE330" s="180">
        <f>IF(N330="základní",J330,0)</f>
        <v>0</v>
      </c>
      <c r="BF330" s="180">
        <f>IF(N330="snížená",J330,0)</f>
        <v>0</v>
      </c>
      <c r="BG330" s="180">
        <f>IF(N330="zákl. přenesená",J330,0)</f>
        <v>0</v>
      </c>
      <c r="BH330" s="180">
        <f>IF(N330="sníž. přenesená",J330,0)</f>
        <v>0</v>
      </c>
      <c r="BI330" s="180">
        <f>IF(N330="nulová",J330,0)</f>
        <v>0</v>
      </c>
      <c r="BJ330" s="19" t="s">
        <v>84</v>
      </c>
      <c r="BK330" s="180">
        <f>ROUND(I330*H330,2)</f>
        <v>0</v>
      </c>
      <c r="BL330" s="19" t="s">
        <v>139</v>
      </c>
      <c r="BM330" s="179" t="s">
        <v>393</v>
      </c>
    </row>
    <row r="331" s="2" customFormat="1" ht="24.15" customHeight="1">
      <c r="A331" s="38"/>
      <c r="B331" s="166"/>
      <c r="C331" s="167" t="s">
        <v>394</v>
      </c>
      <c r="D331" s="167" t="s">
        <v>136</v>
      </c>
      <c r="E331" s="168" t="s">
        <v>395</v>
      </c>
      <c r="F331" s="169" t="s">
        <v>396</v>
      </c>
      <c r="G331" s="170" t="s">
        <v>168</v>
      </c>
      <c r="H331" s="171">
        <v>64.599999999999994</v>
      </c>
      <c r="I331" s="172"/>
      <c r="J331" s="173">
        <f>ROUND(I331*H331,2)</f>
        <v>0</v>
      </c>
      <c r="K331" s="174"/>
      <c r="L331" s="39"/>
      <c r="M331" s="175" t="s">
        <v>1</v>
      </c>
      <c r="N331" s="176" t="s">
        <v>41</v>
      </c>
      <c r="O331" s="77"/>
      <c r="P331" s="177">
        <f>O331*H331</f>
        <v>0</v>
      </c>
      <c r="Q331" s="177">
        <v>0</v>
      </c>
      <c r="R331" s="177">
        <f>Q331*H331</f>
        <v>0</v>
      </c>
      <c r="S331" s="177">
        <v>0.068000000000000005</v>
      </c>
      <c r="T331" s="178">
        <f>S331*H331</f>
        <v>4.3928000000000003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79" t="s">
        <v>139</v>
      </c>
      <c r="AT331" s="179" t="s">
        <v>136</v>
      </c>
      <c r="AU331" s="179" t="s">
        <v>86</v>
      </c>
      <c r="AY331" s="19" t="s">
        <v>135</v>
      </c>
      <c r="BE331" s="180">
        <f>IF(N331="základní",J331,0)</f>
        <v>0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19" t="s">
        <v>84</v>
      </c>
      <c r="BK331" s="180">
        <f>ROUND(I331*H331,2)</f>
        <v>0</v>
      </c>
      <c r="BL331" s="19" t="s">
        <v>139</v>
      </c>
      <c r="BM331" s="179" t="s">
        <v>397</v>
      </c>
    </row>
    <row r="332" s="13" customFormat="1">
      <c r="A332" s="13"/>
      <c r="B332" s="183"/>
      <c r="C332" s="13"/>
      <c r="D332" s="184" t="s">
        <v>148</v>
      </c>
      <c r="E332" s="185" t="s">
        <v>1</v>
      </c>
      <c r="F332" s="186" t="s">
        <v>206</v>
      </c>
      <c r="G332" s="13"/>
      <c r="H332" s="185" t="s">
        <v>1</v>
      </c>
      <c r="I332" s="187"/>
      <c r="J332" s="13"/>
      <c r="K332" s="13"/>
      <c r="L332" s="183"/>
      <c r="M332" s="188"/>
      <c r="N332" s="189"/>
      <c r="O332" s="189"/>
      <c r="P332" s="189"/>
      <c r="Q332" s="189"/>
      <c r="R332" s="189"/>
      <c r="S332" s="189"/>
      <c r="T332" s="19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5" t="s">
        <v>148</v>
      </c>
      <c r="AU332" s="185" t="s">
        <v>86</v>
      </c>
      <c r="AV332" s="13" t="s">
        <v>84</v>
      </c>
      <c r="AW332" s="13" t="s">
        <v>32</v>
      </c>
      <c r="AX332" s="13" t="s">
        <v>76</v>
      </c>
      <c r="AY332" s="185" t="s">
        <v>135</v>
      </c>
    </row>
    <row r="333" s="14" customFormat="1">
      <c r="A333" s="14"/>
      <c r="B333" s="191"/>
      <c r="C333" s="14"/>
      <c r="D333" s="184" t="s">
        <v>148</v>
      </c>
      <c r="E333" s="192" t="s">
        <v>1</v>
      </c>
      <c r="F333" s="193" t="s">
        <v>398</v>
      </c>
      <c r="G333" s="14"/>
      <c r="H333" s="194">
        <v>64.599999999999994</v>
      </c>
      <c r="I333" s="195"/>
      <c r="J333" s="14"/>
      <c r="K333" s="14"/>
      <c r="L333" s="191"/>
      <c r="M333" s="196"/>
      <c r="N333" s="197"/>
      <c r="O333" s="197"/>
      <c r="P333" s="197"/>
      <c r="Q333" s="197"/>
      <c r="R333" s="197"/>
      <c r="S333" s="197"/>
      <c r="T333" s="19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2" t="s">
        <v>148</v>
      </c>
      <c r="AU333" s="192" t="s">
        <v>86</v>
      </c>
      <c r="AV333" s="14" t="s">
        <v>86</v>
      </c>
      <c r="AW333" s="14" t="s">
        <v>32</v>
      </c>
      <c r="AX333" s="14" t="s">
        <v>76</v>
      </c>
      <c r="AY333" s="192" t="s">
        <v>135</v>
      </c>
    </row>
    <row r="334" s="15" customFormat="1">
      <c r="A334" s="15"/>
      <c r="B334" s="199"/>
      <c r="C334" s="15"/>
      <c r="D334" s="184" t="s">
        <v>148</v>
      </c>
      <c r="E334" s="200" t="s">
        <v>1</v>
      </c>
      <c r="F334" s="201" t="s">
        <v>151</v>
      </c>
      <c r="G334" s="15"/>
      <c r="H334" s="202">
        <v>64.599999999999994</v>
      </c>
      <c r="I334" s="203"/>
      <c r="J334" s="15"/>
      <c r="K334" s="15"/>
      <c r="L334" s="199"/>
      <c r="M334" s="204"/>
      <c r="N334" s="205"/>
      <c r="O334" s="205"/>
      <c r="P334" s="205"/>
      <c r="Q334" s="205"/>
      <c r="R334" s="205"/>
      <c r="S334" s="205"/>
      <c r="T334" s="20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00" t="s">
        <v>148</v>
      </c>
      <c r="AU334" s="200" t="s">
        <v>86</v>
      </c>
      <c r="AV334" s="15" t="s">
        <v>139</v>
      </c>
      <c r="AW334" s="15" t="s">
        <v>32</v>
      </c>
      <c r="AX334" s="15" t="s">
        <v>84</v>
      </c>
      <c r="AY334" s="200" t="s">
        <v>135</v>
      </c>
    </row>
    <row r="335" s="2" customFormat="1" ht="33" customHeight="1">
      <c r="A335" s="38"/>
      <c r="B335" s="166"/>
      <c r="C335" s="167" t="s">
        <v>399</v>
      </c>
      <c r="D335" s="167" t="s">
        <v>136</v>
      </c>
      <c r="E335" s="168" t="s">
        <v>400</v>
      </c>
      <c r="F335" s="169" t="s">
        <v>401</v>
      </c>
      <c r="G335" s="170" t="s">
        <v>402</v>
      </c>
      <c r="H335" s="171">
        <v>1</v>
      </c>
      <c r="I335" s="172"/>
      <c r="J335" s="173">
        <f>ROUND(I335*H335,2)</f>
        <v>0</v>
      </c>
      <c r="K335" s="174"/>
      <c r="L335" s="39"/>
      <c r="M335" s="175" t="s">
        <v>1</v>
      </c>
      <c r="N335" s="176" t="s">
        <v>41</v>
      </c>
      <c r="O335" s="77"/>
      <c r="P335" s="177">
        <f>O335*H335</f>
        <v>0</v>
      </c>
      <c r="Q335" s="177">
        <v>0</v>
      </c>
      <c r="R335" s="177">
        <f>Q335*H335</f>
        <v>0</v>
      </c>
      <c r="S335" s="177">
        <v>0.068000000000000005</v>
      </c>
      <c r="T335" s="178">
        <f>S335*H335</f>
        <v>0.068000000000000005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79" t="s">
        <v>139</v>
      </c>
      <c r="AT335" s="179" t="s">
        <v>136</v>
      </c>
      <c r="AU335" s="179" t="s">
        <v>86</v>
      </c>
      <c r="AY335" s="19" t="s">
        <v>135</v>
      </c>
      <c r="BE335" s="180">
        <f>IF(N335="základní",J335,0)</f>
        <v>0</v>
      </c>
      <c r="BF335" s="180">
        <f>IF(N335="snížená",J335,0)</f>
        <v>0</v>
      </c>
      <c r="BG335" s="180">
        <f>IF(N335="zákl. přenesená",J335,0)</f>
        <v>0</v>
      </c>
      <c r="BH335" s="180">
        <f>IF(N335="sníž. přenesená",J335,0)</f>
        <v>0</v>
      </c>
      <c r="BI335" s="180">
        <f>IF(N335="nulová",J335,0)</f>
        <v>0</v>
      </c>
      <c r="BJ335" s="19" t="s">
        <v>84</v>
      </c>
      <c r="BK335" s="180">
        <f>ROUND(I335*H335,2)</f>
        <v>0</v>
      </c>
      <c r="BL335" s="19" t="s">
        <v>139</v>
      </c>
      <c r="BM335" s="179" t="s">
        <v>403</v>
      </c>
    </row>
    <row r="336" s="14" customFormat="1">
      <c r="A336" s="14"/>
      <c r="B336" s="191"/>
      <c r="C336" s="14"/>
      <c r="D336" s="184" t="s">
        <v>148</v>
      </c>
      <c r="E336" s="192" t="s">
        <v>1</v>
      </c>
      <c r="F336" s="193" t="s">
        <v>84</v>
      </c>
      <c r="G336" s="14"/>
      <c r="H336" s="194">
        <v>1</v>
      </c>
      <c r="I336" s="195"/>
      <c r="J336" s="14"/>
      <c r="K336" s="14"/>
      <c r="L336" s="191"/>
      <c r="M336" s="196"/>
      <c r="N336" s="197"/>
      <c r="O336" s="197"/>
      <c r="P336" s="197"/>
      <c r="Q336" s="197"/>
      <c r="R336" s="197"/>
      <c r="S336" s="197"/>
      <c r="T336" s="19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2" t="s">
        <v>148</v>
      </c>
      <c r="AU336" s="192" t="s">
        <v>86</v>
      </c>
      <c r="AV336" s="14" t="s">
        <v>86</v>
      </c>
      <c r="AW336" s="14" t="s">
        <v>32</v>
      </c>
      <c r="AX336" s="14" t="s">
        <v>76</v>
      </c>
      <c r="AY336" s="192" t="s">
        <v>135</v>
      </c>
    </row>
    <row r="337" s="15" customFormat="1">
      <c r="A337" s="15"/>
      <c r="B337" s="199"/>
      <c r="C337" s="15"/>
      <c r="D337" s="184" t="s">
        <v>148</v>
      </c>
      <c r="E337" s="200" t="s">
        <v>1</v>
      </c>
      <c r="F337" s="201" t="s">
        <v>151</v>
      </c>
      <c r="G337" s="15"/>
      <c r="H337" s="202">
        <v>1</v>
      </c>
      <c r="I337" s="203"/>
      <c r="J337" s="15"/>
      <c r="K337" s="15"/>
      <c r="L337" s="199"/>
      <c r="M337" s="204"/>
      <c r="N337" s="205"/>
      <c r="O337" s="205"/>
      <c r="P337" s="205"/>
      <c r="Q337" s="205"/>
      <c r="R337" s="205"/>
      <c r="S337" s="205"/>
      <c r="T337" s="20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00" t="s">
        <v>148</v>
      </c>
      <c r="AU337" s="200" t="s">
        <v>86</v>
      </c>
      <c r="AV337" s="15" t="s">
        <v>139</v>
      </c>
      <c r="AW337" s="15" t="s">
        <v>32</v>
      </c>
      <c r="AX337" s="15" t="s">
        <v>84</v>
      </c>
      <c r="AY337" s="200" t="s">
        <v>135</v>
      </c>
    </row>
    <row r="338" s="2" customFormat="1" ht="24.15" customHeight="1">
      <c r="A338" s="38"/>
      <c r="B338" s="166"/>
      <c r="C338" s="167" t="s">
        <v>404</v>
      </c>
      <c r="D338" s="167" t="s">
        <v>136</v>
      </c>
      <c r="E338" s="168" t="s">
        <v>405</v>
      </c>
      <c r="F338" s="169" t="s">
        <v>406</v>
      </c>
      <c r="G338" s="170" t="s">
        <v>402</v>
      </c>
      <c r="H338" s="171">
        <v>1</v>
      </c>
      <c r="I338" s="172"/>
      <c r="J338" s="173">
        <f>ROUND(I338*H338,2)</f>
        <v>0</v>
      </c>
      <c r="K338" s="174"/>
      <c r="L338" s="39"/>
      <c r="M338" s="175" t="s">
        <v>1</v>
      </c>
      <c r="N338" s="176" t="s">
        <v>41</v>
      </c>
      <c r="O338" s="77"/>
      <c r="P338" s="177">
        <f>O338*H338</f>
        <v>0</v>
      </c>
      <c r="Q338" s="177">
        <v>0</v>
      </c>
      <c r="R338" s="177">
        <f>Q338*H338</f>
        <v>0</v>
      </c>
      <c r="S338" s="177">
        <v>0.1356</v>
      </c>
      <c r="T338" s="178">
        <f>S338*H338</f>
        <v>0.1356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179" t="s">
        <v>139</v>
      </c>
      <c r="AT338" s="179" t="s">
        <v>136</v>
      </c>
      <c r="AU338" s="179" t="s">
        <v>86</v>
      </c>
      <c r="AY338" s="19" t="s">
        <v>135</v>
      </c>
      <c r="BE338" s="180">
        <f>IF(N338="základní",J338,0)</f>
        <v>0</v>
      </c>
      <c r="BF338" s="180">
        <f>IF(N338="snížená",J338,0)</f>
        <v>0</v>
      </c>
      <c r="BG338" s="180">
        <f>IF(N338="zákl. přenesená",J338,0)</f>
        <v>0</v>
      </c>
      <c r="BH338" s="180">
        <f>IF(N338="sníž. přenesená",J338,0)</f>
        <v>0</v>
      </c>
      <c r="BI338" s="180">
        <f>IF(N338="nulová",J338,0)</f>
        <v>0</v>
      </c>
      <c r="BJ338" s="19" t="s">
        <v>84</v>
      </c>
      <c r="BK338" s="180">
        <f>ROUND(I338*H338,2)</f>
        <v>0</v>
      </c>
      <c r="BL338" s="19" t="s">
        <v>139</v>
      </c>
      <c r="BM338" s="179" t="s">
        <v>407</v>
      </c>
    </row>
    <row r="339" s="14" customFormat="1">
      <c r="A339" s="14"/>
      <c r="B339" s="191"/>
      <c r="C339" s="14"/>
      <c r="D339" s="184" t="s">
        <v>148</v>
      </c>
      <c r="E339" s="192" t="s">
        <v>1</v>
      </c>
      <c r="F339" s="193" t="s">
        <v>84</v>
      </c>
      <c r="G339" s="14"/>
      <c r="H339" s="194">
        <v>1</v>
      </c>
      <c r="I339" s="195"/>
      <c r="J339" s="14"/>
      <c r="K339" s="14"/>
      <c r="L339" s="191"/>
      <c r="M339" s="196"/>
      <c r="N339" s="197"/>
      <c r="O339" s="197"/>
      <c r="P339" s="197"/>
      <c r="Q339" s="197"/>
      <c r="R339" s="197"/>
      <c r="S339" s="197"/>
      <c r="T339" s="19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2" t="s">
        <v>148</v>
      </c>
      <c r="AU339" s="192" t="s">
        <v>86</v>
      </c>
      <c r="AV339" s="14" t="s">
        <v>86</v>
      </c>
      <c r="AW339" s="14" t="s">
        <v>32</v>
      </c>
      <c r="AX339" s="14" t="s">
        <v>76</v>
      </c>
      <c r="AY339" s="192" t="s">
        <v>135</v>
      </c>
    </row>
    <row r="340" s="15" customFormat="1">
      <c r="A340" s="15"/>
      <c r="B340" s="199"/>
      <c r="C340" s="15"/>
      <c r="D340" s="184" t="s">
        <v>148</v>
      </c>
      <c r="E340" s="200" t="s">
        <v>1</v>
      </c>
      <c r="F340" s="201" t="s">
        <v>151</v>
      </c>
      <c r="G340" s="15"/>
      <c r="H340" s="202">
        <v>1</v>
      </c>
      <c r="I340" s="203"/>
      <c r="J340" s="15"/>
      <c r="K340" s="15"/>
      <c r="L340" s="199"/>
      <c r="M340" s="204"/>
      <c r="N340" s="205"/>
      <c r="O340" s="205"/>
      <c r="P340" s="205"/>
      <c r="Q340" s="205"/>
      <c r="R340" s="205"/>
      <c r="S340" s="205"/>
      <c r="T340" s="206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00" t="s">
        <v>148</v>
      </c>
      <c r="AU340" s="200" t="s">
        <v>86</v>
      </c>
      <c r="AV340" s="15" t="s">
        <v>139</v>
      </c>
      <c r="AW340" s="15" t="s">
        <v>32</v>
      </c>
      <c r="AX340" s="15" t="s">
        <v>84</v>
      </c>
      <c r="AY340" s="200" t="s">
        <v>135</v>
      </c>
    </row>
    <row r="341" s="2" customFormat="1" ht="37.8" customHeight="1">
      <c r="A341" s="38"/>
      <c r="B341" s="166"/>
      <c r="C341" s="167" t="s">
        <v>408</v>
      </c>
      <c r="D341" s="167" t="s">
        <v>136</v>
      </c>
      <c r="E341" s="168" t="s">
        <v>409</v>
      </c>
      <c r="F341" s="169" t="s">
        <v>410</v>
      </c>
      <c r="G341" s="170" t="s">
        <v>168</v>
      </c>
      <c r="H341" s="171">
        <v>630</v>
      </c>
      <c r="I341" s="172"/>
      <c r="J341" s="173">
        <f>ROUND(I341*H341,2)</f>
        <v>0</v>
      </c>
      <c r="K341" s="174"/>
      <c r="L341" s="39"/>
      <c r="M341" s="175" t="s">
        <v>1</v>
      </c>
      <c r="N341" s="176" t="s">
        <v>41</v>
      </c>
      <c r="O341" s="77"/>
      <c r="P341" s="177">
        <f>O341*H341</f>
        <v>0</v>
      </c>
      <c r="Q341" s="177">
        <v>0</v>
      </c>
      <c r="R341" s="177">
        <f>Q341*H341</f>
        <v>0</v>
      </c>
      <c r="S341" s="177">
        <v>0</v>
      </c>
      <c r="T341" s="17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79" t="s">
        <v>139</v>
      </c>
      <c r="AT341" s="179" t="s">
        <v>136</v>
      </c>
      <c r="AU341" s="179" t="s">
        <v>86</v>
      </c>
      <c r="AY341" s="19" t="s">
        <v>135</v>
      </c>
      <c r="BE341" s="180">
        <f>IF(N341="základní",J341,0)</f>
        <v>0</v>
      </c>
      <c r="BF341" s="180">
        <f>IF(N341="snížená",J341,0)</f>
        <v>0</v>
      </c>
      <c r="BG341" s="180">
        <f>IF(N341="zákl. přenesená",J341,0)</f>
        <v>0</v>
      </c>
      <c r="BH341" s="180">
        <f>IF(N341="sníž. přenesená",J341,0)</f>
        <v>0</v>
      </c>
      <c r="BI341" s="180">
        <f>IF(N341="nulová",J341,0)</f>
        <v>0</v>
      </c>
      <c r="BJ341" s="19" t="s">
        <v>84</v>
      </c>
      <c r="BK341" s="180">
        <f>ROUND(I341*H341,2)</f>
        <v>0</v>
      </c>
      <c r="BL341" s="19" t="s">
        <v>139</v>
      </c>
      <c r="BM341" s="179" t="s">
        <v>411</v>
      </c>
    </row>
    <row r="342" s="14" customFormat="1">
      <c r="A342" s="14"/>
      <c r="B342" s="191"/>
      <c r="C342" s="14"/>
      <c r="D342" s="184" t="s">
        <v>148</v>
      </c>
      <c r="E342" s="192" t="s">
        <v>1</v>
      </c>
      <c r="F342" s="193" t="s">
        <v>335</v>
      </c>
      <c r="G342" s="14"/>
      <c r="H342" s="194">
        <v>630</v>
      </c>
      <c r="I342" s="195"/>
      <c r="J342" s="14"/>
      <c r="K342" s="14"/>
      <c r="L342" s="191"/>
      <c r="M342" s="196"/>
      <c r="N342" s="197"/>
      <c r="O342" s="197"/>
      <c r="P342" s="197"/>
      <c r="Q342" s="197"/>
      <c r="R342" s="197"/>
      <c r="S342" s="197"/>
      <c r="T342" s="19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2" t="s">
        <v>148</v>
      </c>
      <c r="AU342" s="192" t="s">
        <v>86</v>
      </c>
      <c r="AV342" s="14" t="s">
        <v>86</v>
      </c>
      <c r="AW342" s="14" t="s">
        <v>32</v>
      </c>
      <c r="AX342" s="14" t="s">
        <v>76</v>
      </c>
      <c r="AY342" s="192" t="s">
        <v>135</v>
      </c>
    </row>
    <row r="343" s="15" customFormat="1">
      <c r="A343" s="15"/>
      <c r="B343" s="199"/>
      <c r="C343" s="15"/>
      <c r="D343" s="184" t="s">
        <v>148</v>
      </c>
      <c r="E343" s="200" t="s">
        <v>1</v>
      </c>
      <c r="F343" s="201" t="s">
        <v>151</v>
      </c>
      <c r="G343" s="15"/>
      <c r="H343" s="202">
        <v>630</v>
      </c>
      <c r="I343" s="203"/>
      <c r="J343" s="15"/>
      <c r="K343" s="15"/>
      <c r="L343" s="199"/>
      <c r="M343" s="204"/>
      <c r="N343" s="205"/>
      <c r="O343" s="205"/>
      <c r="P343" s="205"/>
      <c r="Q343" s="205"/>
      <c r="R343" s="205"/>
      <c r="S343" s="205"/>
      <c r="T343" s="20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00" t="s">
        <v>148</v>
      </c>
      <c r="AU343" s="200" t="s">
        <v>86</v>
      </c>
      <c r="AV343" s="15" t="s">
        <v>139</v>
      </c>
      <c r="AW343" s="15" t="s">
        <v>32</v>
      </c>
      <c r="AX343" s="15" t="s">
        <v>84</v>
      </c>
      <c r="AY343" s="200" t="s">
        <v>135</v>
      </c>
    </row>
    <row r="344" s="2" customFormat="1" ht="24.15" customHeight="1">
      <c r="A344" s="38"/>
      <c r="B344" s="166"/>
      <c r="C344" s="167" t="s">
        <v>412</v>
      </c>
      <c r="D344" s="167" t="s">
        <v>136</v>
      </c>
      <c r="E344" s="168" t="s">
        <v>413</v>
      </c>
      <c r="F344" s="169" t="s">
        <v>414</v>
      </c>
      <c r="G344" s="170" t="s">
        <v>402</v>
      </c>
      <c r="H344" s="171">
        <v>4</v>
      </c>
      <c r="I344" s="172"/>
      <c r="J344" s="173">
        <f>ROUND(I344*H344,2)</f>
        <v>0</v>
      </c>
      <c r="K344" s="174"/>
      <c r="L344" s="39"/>
      <c r="M344" s="175" t="s">
        <v>1</v>
      </c>
      <c r="N344" s="176" t="s">
        <v>41</v>
      </c>
      <c r="O344" s="77"/>
      <c r="P344" s="177">
        <f>O344*H344</f>
        <v>0</v>
      </c>
      <c r="Q344" s="177">
        <v>0</v>
      </c>
      <c r="R344" s="177">
        <f>Q344*H344</f>
        <v>0</v>
      </c>
      <c r="S344" s="177">
        <v>0</v>
      </c>
      <c r="T344" s="17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79" t="s">
        <v>139</v>
      </c>
      <c r="AT344" s="179" t="s">
        <v>136</v>
      </c>
      <c r="AU344" s="179" t="s">
        <v>86</v>
      </c>
      <c r="AY344" s="19" t="s">
        <v>135</v>
      </c>
      <c r="BE344" s="180">
        <f>IF(N344="základní",J344,0)</f>
        <v>0</v>
      </c>
      <c r="BF344" s="180">
        <f>IF(N344="snížená",J344,0)</f>
        <v>0</v>
      </c>
      <c r="BG344" s="180">
        <f>IF(N344="zákl. přenesená",J344,0)</f>
        <v>0</v>
      </c>
      <c r="BH344" s="180">
        <f>IF(N344="sníž. přenesená",J344,0)</f>
        <v>0</v>
      </c>
      <c r="BI344" s="180">
        <f>IF(N344="nulová",J344,0)</f>
        <v>0</v>
      </c>
      <c r="BJ344" s="19" t="s">
        <v>84</v>
      </c>
      <c r="BK344" s="180">
        <f>ROUND(I344*H344,2)</f>
        <v>0</v>
      </c>
      <c r="BL344" s="19" t="s">
        <v>139</v>
      </c>
      <c r="BM344" s="179" t="s">
        <v>415</v>
      </c>
    </row>
    <row r="345" s="2" customFormat="1" ht="21.75" customHeight="1">
      <c r="A345" s="38"/>
      <c r="B345" s="166"/>
      <c r="C345" s="167" t="s">
        <v>416</v>
      </c>
      <c r="D345" s="167" t="s">
        <v>136</v>
      </c>
      <c r="E345" s="168" t="s">
        <v>417</v>
      </c>
      <c r="F345" s="169" t="s">
        <v>418</v>
      </c>
      <c r="G345" s="170" t="s">
        <v>419</v>
      </c>
      <c r="H345" s="171">
        <v>1</v>
      </c>
      <c r="I345" s="172"/>
      <c r="J345" s="173">
        <f>ROUND(I345*H345,2)</f>
        <v>0</v>
      </c>
      <c r="K345" s="174"/>
      <c r="L345" s="39"/>
      <c r="M345" s="175" t="s">
        <v>1</v>
      </c>
      <c r="N345" s="176" t="s">
        <v>41</v>
      </c>
      <c r="O345" s="77"/>
      <c r="P345" s="177">
        <f>O345*H345</f>
        <v>0</v>
      </c>
      <c r="Q345" s="177">
        <v>0</v>
      </c>
      <c r="R345" s="177">
        <f>Q345*H345</f>
        <v>0</v>
      </c>
      <c r="S345" s="177">
        <v>0</v>
      </c>
      <c r="T345" s="17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79" t="s">
        <v>139</v>
      </c>
      <c r="AT345" s="179" t="s">
        <v>136</v>
      </c>
      <c r="AU345" s="179" t="s">
        <v>86</v>
      </c>
      <c r="AY345" s="19" t="s">
        <v>135</v>
      </c>
      <c r="BE345" s="180">
        <f>IF(N345="základní",J345,0)</f>
        <v>0</v>
      </c>
      <c r="BF345" s="180">
        <f>IF(N345="snížená",J345,0)</f>
        <v>0</v>
      </c>
      <c r="BG345" s="180">
        <f>IF(N345="zákl. přenesená",J345,0)</f>
        <v>0</v>
      </c>
      <c r="BH345" s="180">
        <f>IF(N345="sníž. přenesená",J345,0)</f>
        <v>0</v>
      </c>
      <c r="BI345" s="180">
        <f>IF(N345="nulová",J345,0)</f>
        <v>0</v>
      </c>
      <c r="BJ345" s="19" t="s">
        <v>84</v>
      </c>
      <c r="BK345" s="180">
        <f>ROUND(I345*H345,2)</f>
        <v>0</v>
      </c>
      <c r="BL345" s="19" t="s">
        <v>139</v>
      </c>
      <c r="BM345" s="179" t="s">
        <v>420</v>
      </c>
    </row>
    <row r="346" s="14" customFormat="1">
      <c r="A346" s="14"/>
      <c r="B346" s="191"/>
      <c r="C346" s="14"/>
      <c r="D346" s="184" t="s">
        <v>148</v>
      </c>
      <c r="E346" s="192" t="s">
        <v>1</v>
      </c>
      <c r="F346" s="193" t="s">
        <v>84</v>
      </c>
      <c r="G346" s="14"/>
      <c r="H346" s="194">
        <v>1</v>
      </c>
      <c r="I346" s="195"/>
      <c r="J346" s="14"/>
      <c r="K346" s="14"/>
      <c r="L346" s="191"/>
      <c r="M346" s="196"/>
      <c r="N346" s="197"/>
      <c r="O346" s="197"/>
      <c r="P346" s="197"/>
      <c r="Q346" s="197"/>
      <c r="R346" s="197"/>
      <c r="S346" s="197"/>
      <c r="T346" s="19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2" t="s">
        <v>148</v>
      </c>
      <c r="AU346" s="192" t="s">
        <v>86</v>
      </c>
      <c r="AV346" s="14" t="s">
        <v>86</v>
      </c>
      <c r="AW346" s="14" t="s">
        <v>32</v>
      </c>
      <c r="AX346" s="14" t="s">
        <v>76</v>
      </c>
      <c r="AY346" s="192" t="s">
        <v>135</v>
      </c>
    </row>
    <row r="347" s="15" customFormat="1">
      <c r="A347" s="15"/>
      <c r="B347" s="199"/>
      <c r="C347" s="15"/>
      <c r="D347" s="184" t="s">
        <v>148</v>
      </c>
      <c r="E347" s="200" t="s">
        <v>1</v>
      </c>
      <c r="F347" s="201" t="s">
        <v>151</v>
      </c>
      <c r="G347" s="15"/>
      <c r="H347" s="202">
        <v>1</v>
      </c>
      <c r="I347" s="203"/>
      <c r="J347" s="15"/>
      <c r="K347" s="15"/>
      <c r="L347" s="199"/>
      <c r="M347" s="204"/>
      <c r="N347" s="205"/>
      <c r="O347" s="205"/>
      <c r="P347" s="205"/>
      <c r="Q347" s="205"/>
      <c r="R347" s="205"/>
      <c r="S347" s="205"/>
      <c r="T347" s="206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00" t="s">
        <v>148</v>
      </c>
      <c r="AU347" s="200" t="s">
        <v>86</v>
      </c>
      <c r="AV347" s="15" t="s">
        <v>139</v>
      </c>
      <c r="AW347" s="15" t="s">
        <v>32</v>
      </c>
      <c r="AX347" s="15" t="s">
        <v>84</v>
      </c>
      <c r="AY347" s="200" t="s">
        <v>135</v>
      </c>
    </row>
    <row r="348" s="12" customFormat="1" ht="22.8" customHeight="1">
      <c r="A348" s="12"/>
      <c r="B348" s="155"/>
      <c r="C348" s="12"/>
      <c r="D348" s="156" t="s">
        <v>75</v>
      </c>
      <c r="E348" s="181" t="s">
        <v>421</v>
      </c>
      <c r="F348" s="181" t="s">
        <v>422</v>
      </c>
      <c r="G348" s="12"/>
      <c r="H348" s="12"/>
      <c r="I348" s="158"/>
      <c r="J348" s="182">
        <f>BK348</f>
        <v>0</v>
      </c>
      <c r="K348" s="12"/>
      <c r="L348" s="155"/>
      <c r="M348" s="160"/>
      <c r="N348" s="161"/>
      <c r="O348" s="161"/>
      <c r="P348" s="162">
        <f>SUM(P349:P379)</f>
        <v>0</v>
      </c>
      <c r="Q348" s="161"/>
      <c r="R348" s="162">
        <f>SUM(R349:R379)</f>
        <v>0</v>
      </c>
      <c r="S348" s="161"/>
      <c r="T348" s="163">
        <f>SUM(T349:T379)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56" t="s">
        <v>84</v>
      </c>
      <c r="AT348" s="164" t="s">
        <v>75</v>
      </c>
      <c r="AU348" s="164" t="s">
        <v>84</v>
      </c>
      <c r="AY348" s="156" t="s">
        <v>135</v>
      </c>
      <c r="BK348" s="165">
        <f>SUM(BK349:BK379)</f>
        <v>0</v>
      </c>
    </row>
    <row r="349" s="2" customFormat="1" ht="24.15" customHeight="1">
      <c r="A349" s="38"/>
      <c r="B349" s="166"/>
      <c r="C349" s="167" t="s">
        <v>423</v>
      </c>
      <c r="D349" s="167" t="s">
        <v>136</v>
      </c>
      <c r="E349" s="168" t="s">
        <v>424</v>
      </c>
      <c r="F349" s="169" t="s">
        <v>425</v>
      </c>
      <c r="G349" s="170" t="s">
        <v>426</v>
      </c>
      <c r="H349" s="171">
        <v>375.767</v>
      </c>
      <c r="I349" s="172"/>
      <c r="J349" s="173">
        <f>ROUND(I349*H349,2)</f>
        <v>0</v>
      </c>
      <c r="K349" s="174"/>
      <c r="L349" s="39"/>
      <c r="M349" s="175" t="s">
        <v>1</v>
      </c>
      <c r="N349" s="176" t="s">
        <v>41</v>
      </c>
      <c r="O349" s="77"/>
      <c r="P349" s="177">
        <f>O349*H349</f>
        <v>0</v>
      </c>
      <c r="Q349" s="177">
        <v>0</v>
      </c>
      <c r="R349" s="177">
        <f>Q349*H349</f>
        <v>0</v>
      </c>
      <c r="S349" s="177">
        <v>0</v>
      </c>
      <c r="T349" s="17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79" t="s">
        <v>139</v>
      </c>
      <c r="AT349" s="179" t="s">
        <v>136</v>
      </c>
      <c r="AU349" s="179" t="s">
        <v>86</v>
      </c>
      <c r="AY349" s="19" t="s">
        <v>135</v>
      </c>
      <c r="BE349" s="180">
        <f>IF(N349="základní",J349,0)</f>
        <v>0</v>
      </c>
      <c r="BF349" s="180">
        <f>IF(N349="snížená",J349,0)</f>
        <v>0</v>
      </c>
      <c r="BG349" s="180">
        <f>IF(N349="zákl. přenesená",J349,0)</f>
        <v>0</v>
      </c>
      <c r="BH349" s="180">
        <f>IF(N349="sníž. přenesená",J349,0)</f>
        <v>0</v>
      </c>
      <c r="BI349" s="180">
        <f>IF(N349="nulová",J349,0)</f>
        <v>0</v>
      </c>
      <c r="BJ349" s="19" t="s">
        <v>84</v>
      </c>
      <c r="BK349" s="180">
        <f>ROUND(I349*H349,2)</f>
        <v>0</v>
      </c>
      <c r="BL349" s="19" t="s">
        <v>139</v>
      </c>
      <c r="BM349" s="179" t="s">
        <v>427</v>
      </c>
    </row>
    <row r="350" s="13" customFormat="1">
      <c r="A350" s="13"/>
      <c r="B350" s="183"/>
      <c r="C350" s="13"/>
      <c r="D350" s="184" t="s">
        <v>148</v>
      </c>
      <c r="E350" s="185" t="s">
        <v>1</v>
      </c>
      <c r="F350" s="186" t="s">
        <v>149</v>
      </c>
      <c r="G350" s="13"/>
      <c r="H350" s="185" t="s">
        <v>1</v>
      </c>
      <c r="I350" s="187"/>
      <c r="J350" s="13"/>
      <c r="K350" s="13"/>
      <c r="L350" s="183"/>
      <c r="M350" s="188"/>
      <c r="N350" s="189"/>
      <c r="O350" s="189"/>
      <c r="P350" s="189"/>
      <c r="Q350" s="189"/>
      <c r="R350" s="189"/>
      <c r="S350" s="189"/>
      <c r="T350" s="19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5" t="s">
        <v>148</v>
      </c>
      <c r="AU350" s="185" t="s">
        <v>86</v>
      </c>
      <c r="AV350" s="13" t="s">
        <v>84</v>
      </c>
      <c r="AW350" s="13" t="s">
        <v>32</v>
      </c>
      <c r="AX350" s="13" t="s">
        <v>76</v>
      </c>
      <c r="AY350" s="185" t="s">
        <v>135</v>
      </c>
    </row>
    <row r="351" s="14" customFormat="1">
      <c r="A351" s="14"/>
      <c r="B351" s="191"/>
      <c r="C351" s="14"/>
      <c r="D351" s="184" t="s">
        <v>148</v>
      </c>
      <c r="E351" s="192" t="s">
        <v>1</v>
      </c>
      <c r="F351" s="193" t="s">
        <v>428</v>
      </c>
      <c r="G351" s="14"/>
      <c r="H351" s="194">
        <v>375.767</v>
      </c>
      <c r="I351" s="195"/>
      <c r="J351" s="14"/>
      <c r="K351" s="14"/>
      <c r="L351" s="191"/>
      <c r="M351" s="196"/>
      <c r="N351" s="197"/>
      <c r="O351" s="197"/>
      <c r="P351" s="197"/>
      <c r="Q351" s="197"/>
      <c r="R351" s="197"/>
      <c r="S351" s="197"/>
      <c r="T351" s="198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2" t="s">
        <v>148</v>
      </c>
      <c r="AU351" s="192" t="s">
        <v>86</v>
      </c>
      <c r="AV351" s="14" t="s">
        <v>86</v>
      </c>
      <c r="AW351" s="14" t="s">
        <v>32</v>
      </c>
      <c r="AX351" s="14" t="s">
        <v>76</v>
      </c>
      <c r="AY351" s="192" t="s">
        <v>135</v>
      </c>
    </row>
    <row r="352" s="16" customFormat="1">
      <c r="A352" s="16"/>
      <c r="B352" s="207"/>
      <c r="C352" s="16"/>
      <c r="D352" s="184" t="s">
        <v>148</v>
      </c>
      <c r="E352" s="208" t="s">
        <v>1</v>
      </c>
      <c r="F352" s="209" t="s">
        <v>222</v>
      </c>
      <c r="G352" s="16"/>
      <c r="H352" s="210">
        <v>375.767</v>
      </c>
      <c r="I352" s="211"/>
      <c r="J352" s="16"/>
      <c r="K352" s="16"/>
      <c r="L352" s="207"/>
      <c r="M352" s="212"/>
      <c r="N352" s="213"/>
      <c r="O352" s="213"/>
      <c r="P352" s="213"/>
      <c r="Q352" s="213"/>
      <c r="R352" s="213"/>
      <c r="S352" s="213"/>
      <c r="T352" s="214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08" t="s">
        <v>148</v>
      </c>
      <c r="AU352" s="208" t="s">
        <v>86</v>
      </c>
      <c r="AV352" s="16" t="s">
        <v>152</v>
      </c>
      <c r="AW352" s="16" t="s">
        <v>32</v>
      </c>
      <c r="AX352" s="16" t="s">
        <v>76</v>
      </c>
      <c r="AY352" s="208" t="s">
        <v>135</v>
      </c>
    </row>
    <row r="353" s="15" customFormat="1">
      <c r="A353" s="15"/>
      <c r="B353" s="199"/>
      <c r="C353" s="15"/>
      <c r="D353" s="184" t="s">
        <v>148</v>
      </c>
      <c r="E353" s="200" t="s">
        <v>1</v>
      </c>
      <c r="F353" s="201" t="s">
        <v>151</v>
      </c>
      <c r="G353" s="15"/>
      <c r="H353" s="202">
        <v>375.767</v>
      </c>
      <c r="I353" s="203"/>
      <c r="J353" s="15"/>
      <c r="K353" s="15"/>
      <c r="L353" s="199"/>
      <c r="M353" s="204"/>
      <c r="N353" s="205"/>
      <c r="O353" s="205"/>
      <c r="P353" s="205"/>
      <c r="Q353" s="205"/>
      <c r="R353" s="205"/>
      <c r="S353" s="205"/>
      <c r="T353" s="206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00" t="s">
        <v>148</v>
      </c>
      <c r="AU353" s="200" t="s">
        <v>86</v>
      </c>
      <c r="AV353" s="15" t="s">
        <v>139</v>
      </c>
      <c r="AW353" s="15" t="s">
        <v>32</v>
      </c>
      <c r="AX353" s="15" t="s">
        <v>84</v>
      </c>
      <c r="AY353" s="200" t="s">
        <v>135</v>
      </c>
    </row>
    <row r="354" s="2" customFormat="1" ht="24.15" customHeight="1">
      <c r="A354" s="38"/>
      <c r="B354" s="166"/>
      <c r="C354" s="167" t="s">
        <v>429</v>
      </c>
      <c r="D354" s="167" t="s">
        <v>136</v>
      </c>
      <c r="E354" s="168" t="s">
        <v>430</v>
      </c>
      <c r="F354" s="169" t="s">
        <v>431</v>
      </c>
      <c r="G354" s="170" t="s">
        <v>426</v>
      </c>
      <c r="H354" s="171">
        <v>2816.6309999999999</v>
      </c>
      <c r="I354" s="172"/>
      <c r="J354" s="173">
        <f>ROUND(I354*H354,2)</f>
        <v>0</v>
      </c>
      <c r="K354" s="174"/>
      <c r="L354" s="39"/>
      <c r="M354" s="175" t="s">
        <v>1</v>
      </c>
      <c r="N354" s="176" t="s">
        <v>41</v>
      </c>
      <c r="O354" s="77"/>
      <c r="P354" s="177">
        <f>O354*H354</f>
        <v>0</v>
      </c>
      <c r="Q354" s="177">
        <v>0</v>
      </c>
      <c r="R354" s="177">
        <f>Q354*H354</f>
        <v>0</v>
      </c>
      <c r="S354" s="177">
        <v>0</v>
      </c>
      <c r="T354" s="17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79" t="s">
        <v>139</v>
      </c>
      <c r="AT354" s="179" t="s">
        <v>136</v>
      </c>
      <c r="AU354" s="179" t="s">
        <v>86</v>
      </c>
      <c r="AY354" s="19" t="s">
        <v>135</v>
      </c>
      <c r="BE354" s="180">
        <f>IF(N354="základní",J354,0)</f>
        <v>0</v>
      </c>
      <c r="BF354" s="180">
        <f>IF(N354="snížená",J354,0)</f>
        <v>0</v>
      </c>
      <c r="BG354" s="180">
        <f>IF(N354="zákl. přenesená",J354,0)</f>
        <v>0</v>
      </c>
      <c r="BH354" s="180">
        <f>IF(N354="sníž. přenesená",J354,0)</f>
        <v>0</v>
      </c>
      <c r="BI354" s="180">
        <f>IF(N354="nulová",J354,0)</f>
        <v>0</v>
      </c>
      <c r="BJ354" s="19" t="s">
        <v>84</v>
      </c>
      <c r="BK354" s="180">
        <f>ROUND(I354*H354,2)</f>
        <v>0</v>
      </c>
      <c r="BL354" s="19" t="s">
        <v>139</v>
      </c>
      <c r="BM354" s="179" t="s">
        <v>432</v>
      </c>
    </row>
    <row r="355" s="14" customFormat="1">
      <c r="A355" s="14"/>
      <c r="B355" s="191"/>
      <c r="C355" s="14"/>
      <c r="D355" s="184" t="s">
        <v>148</v>
      </c>
      <c r="E355" s="192" t="s">
        <v>1</v>
      </c>
      <c r="F355" s="193" t="s">
        <v>433</v>
      </c>
      <c r="G355" s="14"/>
      <c r="H355" s="194">
        <v>3192.3980000000001</v>
      </c>
      <c r="I355" s="195"/>
      <c r="J355" s="14"/>
      <c r="K355" s="14"/>
      <c r="L355" s="191"/>
      <c r="M355" s="196"/>
      <c r="N355" s="197"/>
      <c r="O355" s="197"/>
      <c r="P355" s="197"/>
      <c r="Q355" s="197"/>
      <c r="R355" s="197"/>
      <c r="S355" s="197"/>
      <c r="T355" s="19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2" t="s">
        <v>148</v>
      </c>
      <c r="AU355" s="192" t="s">
        <v>86</v>
      </c>
      <c r="AV355" s="14" t="s">
        <v>86</v>
      </c>
      <c r="AW355" s="14" t="s">
        <v>32</v>
      </c>
      <c r="AX355" s="14" t="s">
        <v>76</v>
      </c>
      <c r="AY355" s="192" t="s">
        <v>135</v>
      </c>
    </row>
    <row r="356" s="13" customFormat="1">
      <c r="A356" s="13"/>
      <c r="B356" s="183"/>
      <c r="C356" s="13"/>
      <c r="D356" s="184" t="s">
        <v>148</v>
      </c>
      <c r="E356" s="185" t="s">
        <v>1</v>
      </c>
      <c r="F356" s="186" t="s">
        <v>434</v>
      </c>
      <c r="G356" s="13"/>
      <c r="H356" s="185" t="s">
        <v>1</v>
      </c>
      <c r="I356" s="187"/>
      <c r="J356" s="13"/>
      <c r="K356" s="13"/>
      <c r="L356" s="183"/>
      <c r="M356" s="188"/>
      <c r="N356" s="189"/>
      <c r="O356" s="189"/>
      <c r="P356" s="189"/>
      <c r="Q356" s="189"/>
      <c r="R356" s="189"/>
      <c r="S356" s="189"/>
      <c r="T356" s="19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5" t="s">
        <v>148</v>
      </c>
      <c r="AU356" s="185" t="s">
        <v>86</v>
      </c>
      <c r="AV356" s="13" t="s">
        <v>84</v>
      </c>
      <c r="AW356" s="13" t="s">
        <v>32</v>
      </c>
      <c r="AX356" s="13" t="s">
        <v>76</v>
      </c>
      <c r="AY356" s="185" t="s">
        <v>135</v>
      </c>
    </row>
    <row r="357" s="14" customFormat="1">
      <c r="A357" s="14"/>
      <c r="B357" s="191"/>
      <c r="C357" s="14"/>
      <c r="D357" s="184" t="s">
        <v>148</v>
      </c>
      <c r="E357" s="192" t="s">
        <v>1</v>
      </c>
      <c r="F357" s="193" t="s">
        <v>435</v>
      </c>
      <c r="G357" s="14"/>
      <c r="H357" s="194">
        <v>-375.767</v>
      </c>
      <c r="I357" s="195"/>
      <c r="J357" s="14"/>
      <c r="K357" s="14"/>
      <c r="L357" s="191"/>
      <c r="M357" s="196"/>
      <c r="N357" s="197"/>
      <c r="O357" s="197"/>
      <c r="P357" s="197"/>
      <c r="Q357" s="197"/>
      <c r="R357" s="197"/>
      <c r="S357" s="197"/>
      <c r="T357" s="19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2" t="s">
        <v>148</v>
      </c>
      <c r="AU357" s="192" t="s">
        <v>86</v>
      </c>
      <c r="AV357" s="14" t="s">
        <v>86</v>
      </c>
      <c r="AW357" s="14" t="s">
        <v>32</v>
      </c>
      <c r="AX357" s="14" t="s">
        <v>76</v>
      </c>
      <c r="AY357" s="192" t="s">
        <v>135</v>
      </c>
    </row>
    <row r="358" s="16" customFormat="1">
      <c r="A358" s="16"/>
      <c r="B358" s="207"/>
      <c r="C358" s="16"/>
      <c r="D358" s="184" t="s">
        <v>148</v>
      </c>
      <c r="E358" s="208" t="s">
        <v>1</v>
      </c>
      <c r="F358" s="209" t="s">
        <v>222</v>
      </c>
      <c r="G358" s="16"/>
      <c r="H358" s="210">
        <v>2816.6310000000003</v>
      </c>
      <c r="I358" s="211"/>
      <c r="J358" s="16"/>
      <c r="K358" s="16"/>
      <c r="L358" s="207"/>
      <c r="M358" s="212"/>
      <c r="N358" s="213"/>
      <c r="O358" s="213"/>
      <c r="P358" s="213"/>
      <c r="Q358" s="213"/>
      <c r="R358" s="213"/>
      <c r="S358" s="213"/>
      <c r="T358" s="214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08" t="s">
        <v>148</v>
      </c>
      <c r="AU358" s="208" t="s">
        <v>86</v>
      </c>
      <c r="AV358" s="16" t="s">
        <v>152</v>
      </c>
      <c r="AW358" s="16" t="s">
        <v>32</v>
      </c>
      <c r="AX358" s="16" t="s">
        <v>76</v>
      </c>
      <c r="AY358" s="208" t="s">
        <v>135</v>
      </c>
    </row>
    <row r="359" s="15" customFormat="1">
      <c r="A359" s="15"/>
      <c r="B359" s="199"/>
      <c r="C359" s="15"/>
      <c r="D359" s="184" t="s">
        <v>148</v>
      </c>
      <c r="E359" s="200" t="s">
        <v>1</v>
      </c>
      <c r="F359" s="201" t="s">
        <v>151</v>
      </c>
      <c r="G359" s="15"/>
      <c r="H359" s="202">
        <v>2816.6310000000003</v>
      </c>
      <c r="I359" s="203"/>
      <c r="J359" s="15"/>
      <c r="K359" s="15"/>
      <c r="L359" s="199"/>
      <c r="M359" s="204"/>
      <c r="N359" s="205"/>
      <c r="O359" s="205"/>
      <c r="P359" s="205"/>
      <c r="Q359" s="205"/>
      <c r="R359" s="205"/>
      <c r="S359" s="205"/>
      <c r="T359" s="206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00" t="s">
        <v>148</v>
      </c>
      <c r="AU359" s="200" t="s">
        <v>86</v>
      </c>
      <c r="AV359" s="15" t="s">
        <v>139</v>
      </c>
      <c r="AW359" s="15" t="s">
        <v>32</v>
      </c>
      <c r="AX359" s="15" t="s">
        <v>84</v>
      </c>
      <c r="AY359" s="200" t="s">
        <v>135</v>
      </c>
    </row>
    <row r="360" s="2" customFormat="1" ht="24.15" customHeight="1">
      <c r="A360" s="38"/>
      <c r="B360" s="166"/>
      <c r="C360" s="167" t="s">
        <v>436</v>
      </c>
      <c r="D360" s="167" t="s">
        <v>136</v>
      </c>
      <c r="E360" s="168" t="s">
        <v>437</v>
      </c>
      <c r="F360" s="169" t="s">
        <v>438</v>
      </c>
      <c r="G360" s="170" t="s">
        <v>426</v>
      </c>
      <c r="H360" s="171">
        <v>123931.764</v>
      </c>
      <c r="I360" s="172"/>
      <c r="J360" s="173">
        <f>ROUND(I360*H360,2)</f>
        <v>0</v>
      </c>
      <c r="K360" s="174"/>
      <c r="L360" s="39"/>
      <c r="M360" s="175" t="s">
        <v>1</v>
      </c>
      <c r="N360" s="176" t="s">
        <v>41</v>
      </c>
      <c r="O360" s="77"/>
      <c r="P360" s="177">
        <f>O360*H360</f>
        <v>0</v>
      </c>
      <c r="Q360" s="177">
        <v>0</v>
      </c>
      <c r="R360" s="177">
        <f>Q360*H360</f>
        <v>0</v>
      </c>
      <c r="S360" s="177">
        <v>0</v>
      </c>
      <c r="T360" s="17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79" t="s">
        <v>139</v>
      </c>
      <c r="AT360" s="179" t="s">
        <v>136</v>
      </c>
      <c r="AU360" s="179" t="s">
        <v>86</v>
      </c>
      <c r="AY360" s="19" t="s">
        <v>135</v>
      </c>
      <c r="BE360" s="180">
        <f>IF(N360="základní",J360,0)</f>
        <v>0</v>
      </c>
      <c r="BF360" s="180">
        <f>IF(N360="snížená",J360,0)</f>
        <v>0</v>
      </c>
      <c r="BG360" s="180">
        <f>IF(N360="zákl. přenesená",J360,0)</f>
        <v>0</v>
      </c>
      <c r="BH360" s="180">
        <f>IF(N360="sníž. přenesená",J360,0)</f>
        <v>0</v>
      </c>
      <c r="BI360" s="180">
        <f>IF(N360="nulová",J360,0)</f>
        <v>0</v>
      </c>
      <c r="BJ360" s="19" t="s">
        <v>84</v>
      </c>
      <c r="BK360" s="180">
        <f>ROUND(I360*H360,2)</f>
        <v>0</v>
      </c>
      <c r="BL360" s="19" t="s">
        <v>139</v>
      </c>
      <c r="BM360" s="179" t="s">
        <v>439</v>
      </c>
    </row>
    <row r="361" s="14" customFormat="1">
      <c r="A361" s="14"/>
      <c r="B361" s="191"/>
      <c r="C361" s="14"/>
      <c r="D361" s="184" t="s">
        <v>148</v>
      </c>
      <c r="E361" s="14"/>
      <c r="F361" s="193" t="s">
        <v>440</v>
      </c>
      <c r="G361" s="14"/>
      <c r="H361" s="194">
        <v>123931.764</v>
      </c>
      <c r="I361" s="195"/>
      <c r="J361" s="14"/>
      <c r="K361" s="14"/>
      <c r="L361" s="191"/>
      <c r="M361" s="196"/>
      <c r="N361" s="197"/>
      <c r="O361" s="197"/>
      <c r="P361" s="197"/>
      <c r="Q361" s="197"/>
      <c r="R361" s="197"/>
      <c r="S361" s="197"/>
      <c r="T361" s="19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192" t="s">
        <v>148</v>
      </c>
      <c r="AU361" s="192" t="s">
        <v>86</v>
      </c>
      <c r="AV361" s="14" t="s">
        <v>86</v>
      </c>
      <c r="AW361" s="14" t="s">
        <v>3</v>
      </c>
      <c r="AX361" s="14" t="s">
        <v>84</v>
      </c>
      <c r="AY361" s="192" t="s">
        <v>135</v>
      </c>
    </row>
    <row r="362" s="2" customFormat="1" ht="24.15" customHeight="1">
      <c r="A362" s="38"/>
      <c r="B362" s="166"/>
      <c r="C362" s="167" t="s">
        <v>441</v>
      </c>
      <c r="D362" s="167" t="s">
        <v>136</v>
      </c>
      <c r="E362" s="168" t="s">
        <v>442</v>
      </c>
      <c r="F362" s="169" t="s">
        <v>443</v>
      </c>
      <c r="G362" s="170" t="s">
        <v>426</v>
      </c>
      <c r="H362" s="171">
        <v>2816.6309999999999</v>
      </c>
      <c r="I362" s="172"/>
      <c r="J362" s="173">
        <f>ROUND(I362*H362,2)</f>
        <v>0</v>
      </c>
      <c r="K362" s="174"/>
      <c r="L362" s="39"/>
      <c r="M362" s="175" t="s">
        <v>1</v>
      </c>
      <c r="N362" s="176" t="s">
        <v>41</v>
      </c>
      <c r="O362" s="77"/>
      <c r="P362" s="177">
        <f>O362*H362</f>
        <v>0</v>
      </c>
      <c r="Q362" s="177">
        <v>0</v>
      </c>
      <c r="R362" s="177">
        <f>Q362*H362</f>
        <v>0</v>
      </c>
      <c r="S362" s="177">
        <v>0</v>
      </c>
      <c r="T362" s="17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79" t="s">
        <v>139</v>
      </c>
      <c r="AT362" s="179" t="s">
        <v>136</v>
      </c>
      <c r="AU362" s="179" t="s">
        <v>86</v>
      </c>
      <c r="AY362" s="19" t="s">
        <v>135</v>
      </c>
      <c r="BE362" s="180">
        <f>IF(N362="základní",J362,0)</f>
        <v>0</v>
      </c>
      <c r="BF362" s="180">
        <f>IF(N362="snížená",J362,0)</f>
        <v>0</v>
      </c>
      <c r="BG362" s="180">
        <f>IF(N362="zákl. přenesená",J362,0)</f>
        <v>0</v>
      </c>
      <c r="BH362" s="180">
        <f>IF(N362="sníž. přenesená",J362,0)</f>
        <v>0</v>
      </c>
      <c r="BI362" s="180">
        <f>IF(N362="nulová",J362,0)</f>
        <v>0</v>
      </c>
      <c r="BJ362" s="19" t="s">
        <v>84</v>
      </c>
      <c r="BK362" s="180">
        <f>ROUND(I362*H362,2)</f>
        <v>0</v>
      </c>
      <c r="BL362" s="19" t="s">
        <v>139</v>
      </c>
      <c r="BM362" s="179" t="s">
        <v>444</v>
      </c>
    </row>
    <row r="363" s="2" customFormat="1" ht="16.5" customHeight="1">
      <c r="A363" s="38"/>
      <c r="B363" s="166"/>
      <c r="C363" s="167" t="s">
        <v>445</v>
      </c>
      <c r="D363" s="167" t="s">
        <v>136</v>
      </c>
      <c r="E363" s="168" t="s">
        <v>446</v>
      </c>
      <c r="F363" s="169" t="s">
        <v>447</v>
      </c>
      <c r="G363" s="170" t="s">
        <v>448</v>
      </c>
      <c r="H363" s="171">
        <v>25</v>
      </c>
      <c r="I363" s="172"/>
      <c r="J363" s="173">
        <f>ROUND(I363*H363,2)</f>
        <v>0</v>
      </c>
      <c r="K363" s="174"/>
      <c r="L363" s="39"/>
      <c r="M363" s="175" t="s">
        <v>1</v>
      </c>
      <c r="N363" s="176" t="s">
        <v>41</v>
      </c>
      <c r="O363" s="77"/>
      <c r="P363" s="177">
        <f>O363*H363</f>
        <v>0</v>
      </c>
      <c r="Q363" s="177">
        <v>0</v>
      </c>
      <c r="R363" s="177">
        <f>Q363*H363</f>
        <v>0</v>
      </c>
      <c r="S363" s="177">
        <v>0</v>
      </c>
      <c r="T363" s="17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79" t="s">
        <v>139</v>
      </c>
      <c r="AT363" s="179" t="s">
        <v>136</v>
      </c>
      <c r="AU363" s="179" t="s">
        <v>86</v>
      </c>
      <c r="AY363" s="19" t="s">
        <v>135</v>
      </c>
      <c r="BE363" s="180">
        <f>IF(N363="základní",J363,0)</f>
        <v>0</v>
      </c>
      <c r="BF363" s="180">
        <f>IF(N363="snížená",J363,0)</f>
        <v>0</v>
      </c>
      <c r="BG363" s="180">
        <f>IF(N363="zákl. přenesená",J363,0)</f>
        <v>0</v>
      </c>
      <c r="BH363" s="180">
        <f>IF(N363="sníž. přenesená",J363,0)</f>
        <v>0</v>
      </c>
      <c r="BI363" s="180">
        <f>IF(N363="nulová",J363,0)</f>
        <v>0</v>
      </c>
      <c r="BJ363" s="19" t="s">
        <v>84</v>
      </c>
      <c r="BK363" s="180">
        <f>ROUND(I363*H363,2)</f>
        <v>0</v>
      </c>
      <c r="BL363" s="19" t="s">
        <v>139</v>
      </c>
      <c r="BM363" s="179" t="s">
        <v>449</v>
      </c>
    </row>
    <row r="364" s="14" customFormat="1">
      <c r="A364" s="14"/>
      <c r="B364" s="191"/>
      <c r="C364" s="14"/>
      <c r="D364" s="184" t="s">
        <v>148</v>
      </c>
      <c r="E364" s="192" t="s">
        <v>1</v>
      </c>
      <c r="F364" s="193" t="s">
        <v>450</v>
      </c>
      <c r="G364" s="14"/>
      <c r="H364" s="194">
        <v>25</v>
      </c>
      <c r="I364" s="195"/>
      <c r="J364" s="14"/>
      <c r="K364" s="14"/>
      <c r="L364" s="191"/>
      <c r="M364" s="196"/>
      <c r="N364" s="197"/>
      <c r="O364" s="197"/>
      <c r="P364" s="197"/>
      <c r="Q364" s="197"/>
      <c r="R364" s="197"/>
      <c r="S364" s="197"/>
      <c r="T364" s="19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2" t="s">
        <v>148</v>
      </c>
      <c r="AU364" s="192" t="s">
        <v>86</v>
      </c>
      <c r="AV364" s="14" t="s">
        <v>86</v>
      </c>
      <c r="AW364" s="14" t="s">
        <v>32</v>
      </c>
      <c r="AX364" s="14" t="s">
        <v>76</v>
      </c>
      <c r="AY364" s="192" t="s">
        <v>135</v>
      </c>
    </row>
    <row r="365" s="15" customFormat="1">
      <c r="A365" s="15"/>
      <c r="B365" s="199"/>
      <c r="C365" s="15"/>
      <c r="D365" s="184" t="s">
        <v>148</v>
      </c>
      <c r="E365" s="200" t="s">
        <v>1</v>
      </c>
      <c r="F365" s="201" t="s">
        <v>151</v>
      </c>
      <c r="G365" s="15"/>
      <c r="H365" s="202">
        <v>25</v>
      </c>
      <c r="I365" s="203"/>
      <c r="J365" s="15"/>
      <c r="K365" s="15"/>
      <c r="L365" s="199"/>
      <c r="M365" s="204"/>
      <c r="N365" s="205"/>
      <c r="O365" s="205"/>
      <c r="P365" s="205"/>
      <c r="Q365" s="205"/>
      <c r="R365" s="205"/>
      <c r="S365" s="205"/>
      <c r="T365" s="20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00" t="s">
        <v>148</v>
      </c>
      <c r="AU365" s="200" t="s">
        <v>86</v>
      </c>
      <c r="AV365" s="15" t="s">
        <v>139</v>
      </c>
      <c r="AW365" s="15" t="s">
        <v>32</v>
      </c>
      <c r="AX365" s="15" t="s">
        <v>84</v>
      </c>
      <c r="AY365" s="200" t="s">
        <v>135</v>
      </c>
    </row>
    <row r="366" s="2" customFormat="1" ht="24.15" customHeight="1">
      <c r="A366" s="38"/>
      <c r="B366" s="166"/>
      <c r="C366" s="167" t="s">
        <v>451</v>
      </c>
      <c r="D366" s="167" t="s">
        <v>136</v>
      </c>
      <c r="E366" s="168" t="s">
        <v>452</v>
      </c>
      <c r="F366" s="169" t="s">
        <v>453</v>
      </c>
      <c r="G366" s="170" t="s">
        <v>448</v>
      </c>
      <c r="H366" s="171">
        <v>750</v>
      </c>
      <c r="I366" s="172"/>
      <c r="J366" s="173">
        <f>ROUND(I366*H366,2)</f>
        <v>0</v>
      </c>
      <c r="K366" s="174"/>
      <c r="L366" s="39"/>
      <c r="M366" s="175" t="s">
        <v>1</v>
      </c>
      <c r="N366" s="176" t="s">
        <v>41</v>
      </c>
      <c r="O366" s="77"/>
      <c r="P366" s="177">
        <f>O366*H366</f>
        <v>0</v>
      </c>
      <c r="Q366" s="177">
        <v>0</v>
      </c>
      <c r="R366" s="177">
        <f>Q366*H366</f>
        <v>0</v>
      </c>
      <c r="S366" s="177">
        <v>0</v>
      </c>
      <c r="T366" s="17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79" t="s">
        <v>139</v>
      </c>
      <c r="AT366" s="179" t="s">
        <v>136</v>
      </c>
      <c r="AU366" s="179" t="s">
        <v>86</v>
      </c>
      <c r="AY366" s="19" t="s">
        <v>135</v>
      </c>
      <c r="BE366" s="180">
        <f>IF(N366="základní",J366,0)</f>
        <v>0</v>
      </c>
      <c r="BF366" s="180">
        <f>IF(N366="snížená",J366,0)</f>
        <v>0</v>
      </c>
      <c r="BG366" s="180">
        <f>IF(N366="zákl. přenesená",J366,0)</f>
        <v>0</v>
      </c>
      <c r="BH366" s="180">
        <f>IF(N366="sníž. přenesená",J366,0)</f>
        <v>0</v>
      </c>
      <c r="BI366" s="180">
        <f>IF(N366="nulová",J366,0)</f>
        <v>0</v>
      </c>
      <c r="BJ366" s="19" t="s">
        <v>84</v>
      </c>
      <c r="BK366" s="180">
        <f>ROUND(I366*H366,2)</f>
        <v>0</v>
      </c>
      <c r="BL366" s="19" t="s">
        <v>139</v>
      </c>
      <c r="BM366" s="179" t="s">
        <v>454</v>
      </c>
    </row>
    <row r="367" s="14" customFormat="1">
      <c r="A367" s="14"/>
      <c r="B367" s="191"/>
      <c r="C367" s="14"/>
      <c r="D367" s="184" t="s">
        <v>148</v>
      </c>
      <c r="E367" s="14"/>
      <c r="F367" s="193" t="s">
        <v>455</v>
      </c>
      <c r="G367" s="14"/>
      <c r="H367" s="194">
        <v>750</v>
      </c>
      <c r="I367" s="195"/>
      <c r="J367" s="14"/>
      <c r="K367" s="14"/>
      <c r="L367" s="191"/>
      <c r="M367" s="196"/>
      <c r="N367" s="197"/>
      <c r="O367" s="197"/>
      <c r="P367" s="197"/>
      <c r="Q367" s="197"/>
      <c r="R367" s="197"/>
      <c r="S367" s="197"/>
      <c r="T367" s="19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2" t="s">
        <v>148</v>
      </c>
      <c r="AU367" s="192" t="s">
        <v>86</v>
      </c>
      <c r="AV367" s="14" t="s">
        <v>86</v>
      </c>
      <c r="AW367" s="14" t="s">
        <v>3</v>
      </c>
      <c r="AX367" s="14" t="s">
        <v>84</v>
      </c>
      <c r="AY367" s="192" t="s">
        <v>135</v>
      </c>
    </row>
    <row r="368" s="2" customFormat="1" ht="33" customHeight="1">
      <c r="A368" s="38"/>
      <c r="B368" s="166"/>
      <c r="C368" s="167" t="s">
        <v>456</v>
      </c>
      <c r="D368" s="167" t="s">
        <v>136</v>
      </c>
      <c r="E368" s="168" t="s">
        <v>457</v>
      </c>
      <c r="F368" s="169" t="s">
        <v>458</v>
      </c>
      <c r="G368" s="170" t="s">
        <v>426</v>
      </c>
      <c r="H368" s="171">
        <v>366.70999999999998</v>
      </c>
      <c r="I368" s="172"/>
      <c r="J368" s="173">
        <f>ROUND(I368*H368,2)</f>
        <v>0</v>
      </c>
      <c r="K368" s="174"/>
      <c r="L368" s="39"/>
      <c r="M368" s="175" t="s">
        <v>1</v>
      </c>
      <c r="N368" s="176" t="s">
        <v>41</v>
      </c>
      <c r="O368" s="77"/>
      <c r="P368" s="177">
        <f>O368*H368</f>
        <v>0</v>
      </c>
      <c r="Q368" s="177">
        <v>0</v>
      </c>
      <c r="R368" s="177">
        <f>Q368*H368</f>
        <v>0</v>
      </c>
      <c r="S368" s="177">
        <v>0</v>
      </c>
      <c r="T368" s="17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79" t="s">
        <v>139</v>
      </c>
      <c r="AT368" s="179" t="s">
        <v>136</v>
      </c>
      <c r="AU368" s="179" t="s">
        <v>86</v>
      </c>
      <c r="AY368" s="19" t="s">
        <v>135</v>
      </c>
      <c r="BE368" s="180">
        <f>IF(N368="základní",J368,0)</f>
        <v>0</v>
      </c>
      <c r="BF368" s="180">
        <f>IF(N368="snížená",J368,0)</f>
        <v>0</v>
      </c>
      <c r="BG368" s="180">
        <f>IF(N368="zákl. přenesená",J368,0)</f>
        <v>0</v>
      </c>
      <c r="BH368" s="180">
        <f>IF(N368="sníž. přenesená",J368,0)</f>
        <v>0</v>
      </c>
      <c r="BI368" s="180">
        <f>IF(N368="nulová",J368,0)</f>
        <v>0</v>
      </c>
      <c r="BJ368" s="19" t="s">
        <v>84</v>
      </c>
      <c r="BK368" s="180">
        <f>ROUND(I368*H368,2)</f>
        <v>0</v>
      </c>
      <c r="BL368" s="19" t="s">
        <v>139</v>
      </c>
      <c r="BM368" s="179" t="s">
        <v>459</v>
      </c>
    </row>
    <row r="369" s="2" customFormat="1" ht="49.05" customHeight="1">
      <c r="A369" s="38"/>
      <c r="B369" s="166"/>
      <c r="C369" s="167" t="s">
        <v>460</v>
      </c>
      <c r="D369" s="167" t="s">
        <v>136</v>
      </c>
      <c r="E369" s="168" t="s">
        <v>461</v>
      </c>
      <c r="F369" s="169" t="s">
        <v>462</v>
      </c>
      <c r="G369" s="170" t="s">
        <v>426</v>
      </c>
      <c r="H369" s="171">
        <v>1551.529</v>
      </c>
      <c r="I369" s="172"/>
      <c r="J369" s="173">
        <f>ROUND(I369*H369,2)</f>
        <v>0</v>
      </c>
      <c r="K369" s="174"/>
      <c r="L369" s="39"/>
      <c r="M369" s="175" t="s">
        <v>1</v>
      </c>
      <c r="N369" s="176" t="s">
        <v>41</v>
      </c>
      <c r="O369" s="77"/>
      <c r="P369" s="177">
        <f>O369*H369</f>
        <v>0</v>
      </c>
      <c r="Q369" s="177">
        <v>0</v>
      </c>
      <c r="R369" s="177">
        <f>Q369*H369</f>
        <v>0</v>
      </c>
      <c r="S369" s="177">
        <v>0</v>
      </c>
      <c r="T369" s="17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79" t="s">
        <v>139</v>
      </c>
      <c r="AT369" s="179" t="s">
        <v>136</v>
      </c>
      <c r="AU369" s="179" t="s">
        <v>86</v>
      </c>
      <c r="AY369" s="19" t="s">
        <v>135</v>
      </c>
      <c r="BE369" s="180">
        <f>IF(N369="základní",J369,0)</f>
        <v>0</v>
      </c>
      <c r="BF369" s="180">
        <f>IF(N369="snížená",J369,0)</f>
        <v>0</v>
      </c>
      <c r="BG369" s="180">
        <f>IF(N369="zákl. přenesená",J369,0)</f>
        <v>0</v>
      </c>
      <c r="BH369" s="180">
        <f>IF(N369="sníž. přenesená",J369,0)</f>
        <v>0</v>
      </c>
      <c r="BI369" s="180">
        <f>IF(N369="nulová",J369,0)</f>
        <v>0</v>
      </c>
      <c r="BJ369" s="19" t="s">
        <v>84</v>
      </c>
      <c r="BK369" s="180">
        <f>ROUND(I369*H369,2)</f>
        <v>0</v>
      </c>
      <c r="BL369" s="19" t="s">
        <v>139</v>
      </c>
      <c r="BM369" s="179" t="s">
        <v>463</v>
      </c>
    </row>
    <row r="370" s="2" customFormat="1" ht="33" customHeight="1">
      <c r="A370" s="38"/>
      <c r="B370" s="166"/>
      <c r="C370" s="167" t="s">
        <v>464</v>
      </c>
      <c r="D370" s="167" t="s">
        <v>136</v>
      </c>
      <c r="E370" s="168" t="s">
        <v>465</v>
      </c>
      <c r="F370" s="169" t="s">
        <v>466</v>
      </c>
      <c r="G370" s="170" t="s">
        <v>426</v>
      </c>
      <c r="H370" s="171">
        <v>419.06700000000001</v>
      </c>
      <c r="I370" s="172"/>
      <c r="J370" s="173">
        <f>ROUND(I370*H370,2)</f>
        <v>0</v>
      </c>
      <c r="K370" s="174"/>
      <c r="L370" s="39"/>
      <c r="M370" s="175" t="s">
        <v>1</v>
      </c>
      <c r="N370" s="176" t="s">
        <v>41</v>
      </c>
      <c r="O370" s="77"/>
      <c r="P370" s="177">
        <f>O370*H370</f>
        <v>0</v>
      </c>
      <c r="Q370" s="177">
        <v>0</v>
      </c>
      <c r="R370" s="177">
        <f>Q370*H370</f>
        <v>0</v>
      </c>
      <c r="S370" s="177">
        <v>0</v>
      </c>
      <c r="T370" s="17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79" t="s">
        <v>139</v>
      </c>
      <c r="AT370" s="179" t="s">
        <v>136</v>
      </c>
      <c r="AU370" s="179" t="s">
        <v>86</v>
      </c>
      <c r="AY370" s="19" t="s">
        <v>135</v>
      </c>
      <c r="BE370" s="180">
        <f>IF(N370="základní",J370,0)</f>
        <v>0</v>
      </c>
      <c r="BF370" s="180">
        <f>IF(N370="snížená",J370,0)</f>
        <v>0</v>
      </c>
      <c r="BG370" s="180">
        <f>IF(N370="zákl. přenesená",J370,0)</f>
        <v>0</v>
      </c>
      <c r="BH370" s="180">
        <f>IF(N370="sníž. přenesená",J370,0)</f>
        <v>0</v>
      </c>
      <c r="BI370" s="180">
        <f>IF(N370="nulová",J370,0)</f>
        <v>0</v>
      </c>
      <c r="BJ370" s="19" t="s">
        <v>84</v>
      </c>
      <c r="BK370" s="180">
        <f>ROUND(I370*H370,2)</f>
        <v>0</v>
      </c>
      <c r="BL370" s="19" t="s">
        <v>139</v>
      </c>
      <c r="BM370" s="179" t="s">
        <v>467</v>
      </c>
    </row>
    <row r="371" s="2" customFormat="1" ht="33" customHeight="1">
      <c r="A371" s="38"/>
      <c r="B371" s="166"/>
      <c r="C371" s="167" t="s">
        <v>468</v>
      </c>
      <c r="D371" s="167" t="s">
        <v>136</v>
      </c>
      <c r="E371" s="168" t="s">
        <v>469</v>
      </c>
      <c r="F371" s="169" t="s">
        <v>470</v>
      </c>
      <c r="G371" s="170" t="s">
        <v>426</v>
      </c>
      <c r="H371" s="171">
        <v>5.7679999999999998</v>
      </c>
      <c r="I371" s="172"/>
      <c r="J371" s="173">
        <f>ROUND(I371*H371,2)</f>
        <v>0</v>
      </c>
      <c r="K371" s="174"/>
      <c r="L371" s="39"/>
      <c r="M371" s="175" t="s">
        <v>1</v>
      </c>
      <c r="N371" s="176" t="s">
        <v>41</v>
      </c>
      <c r="O371" s="77"/>
      <c r="P371" s="177">
        <f>O371*H371</f>
        <v>0</v>
      </c>
      <c r="Q371" s="177">
        <v>0</v>
      </c>
      <c r="R371" s="177">
        <f>Q371*H371</f>
        <v>0</v>
      </c>
      <c r="S371" s="177">
        <v>0</v>
      </c>
      <c r="T371" s="17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79" t="s">
        <v>139</v>
      </c>
      <c r="AT371" s="179" t="s">
        <v>136</v>
      </c>
      <c r="AU371" s="179" t="s">
        <v>86</v>
      </c>
      <c r="AY371" s="19" t="s">
        <v>135</v>
      </c>
      <c r="BE371" s="180">
        <f>IF(N371="základní",J371,0)</f>
        <v>0</v>
      </c>
      <c r="BF371" s="180">
        <f>IF(N371="snížená",J371,0)</f>
        <v>0</v>
      </c>
      <c r="BG371" s="180">
        <f>IF(N371="zákl. přenesená",J371,0)</f>
        <v>0</v>
      </c>
      <c r="BH371" s="180">
        <f>IF(N371="sníž. přenesená",J371,0)</f>
        <v>0</v>
      </c>
      <c r="BI371" s="180">
        <f>IF(N371="nulová",J371,0)</f>
        <v>0</v>
      </c>
      <c r="BJ371" s="19" t="s">
        <v>84</v>
      </c>
      <c r="BK371" s="180">
        <f>ROUND(I371*H371,2)</f>
        <v>0</v>
      </c>
      <c r="BL371" s="19" t="s">
        <v>139</v>
      </c>
      <c r="BM371" s="179" t="s">
        <v>471</v>
      </c>
    </row>
    <row r="372" s="2" customFormat="1" ht="33" customHeight="1">
      <c r="A372" s="38"/>
      <c r="B372" s="166"/>
      <c r="C372" s="167" t="s">
        <v>472</v>
      </c>
      <c r="D372" s="167" t="s">
        <v>136</v>
      </c>
      <c r="E372" s="168" t="s">
        <v>473</v>
      </c>
      <c r="F372" s="169" t="s">
        <v>474</v>
      </c>
      <c r="G372" s="170" t="s">
        <v>426</v>
      </c>
      <c r="H372" s="171">
        <v>34.216000000000001</v>
      </c>
      <c r="I372" s="172"/>
      <c r="J372" s="173">
        <f>ROUND(I372*H372,2)</f>
        <v>0</v>
      </c>
      <c r="K372" s="174"/>
      <c r="L372" s="39"/>
      <c r="M372" s="175" t="s">
        <v>1</v>
      </c>
      <c r="N372" s="176" t="s">
        <v>41</v>
      </c>
      <c r="O372" s="77"/>
      <c r="P372" s="177">
        <f>O372*H372</f>
        <v>0</v>
      </c>
      <c r="Q372" s="177">
        <v>0</v>
      </c>
      <c r="R372" s="177">
        <f>Q372*H372</f>
        <v>0</v>
      </c>
      <c r="S372" s="177">
        <v>0</v>
      </c>
      <c r="T372" s="17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79" t="s">
        <v>139</v>
      </c>
      <c r="AT372" s="179" t="s">
        <v>136</v>
      </c>
      <c r="AU372" s="179" t="s">
        <v>86</v>
      </c>
      <c r="AY372" s="19" t="s">
        <v>135</v>
      </c>
      <c r="BE372" s="180">
        <f>IF(N372="základní",J372,0)</f>
        <v>0</v>
      </c>
      <c r="BF372" s="180">
        <f>IF(N372="snížená",J372,0)</f>
        <v>0</v>
      </c>
      <c r="BG372" s="180">
        <f>IF(N372="zákl. přenesená",J372,0)</f>
        <v>0</v>
      </c>
      <c r="BH372" s="180">
        <f>IF(N372="sníž. přenesená",J372,0)</f>
        <v>0</v>
      </c>
      <c r="BI372" s="180">
        <f>IF(N372="nulová",J372,0)</f>
        <v>0</v>
      </c>
      <c r="BJ372" s="19" t="s">
        <v>84</v>
      </c>
      <c r="BK372" s="180">
        <f>ROUND(I372*H372,2)</f>
        <v>0</v>
      </c>
      <c r="BL372" s="19" t="s">
        <v>139</v>
      </c>
      <c r="BM372" s="179" t="s">
        <v>475</v>
      </c>
    </row>
    <row r="373" s="2" customFormat="1" ht="24.15" customHeight="1">
      <c r="A373" s="38"/>
      <c r="B373" s="166"/>
      <c r="C373" s="167" t="s">
        <v>476</v>
      </c>
      <c r="D373" s="167" t="s">
        <v>136</v>
      </c>
      <c r="E373" s="168" t="s">
        <v>477</v>
      </c>
      <c r="F373" s="169" t="s">
        <v>478</v>
      </c>
      <c r="G373" s="170" t="s">
        <v>426</v>
      </c>
      <c r="H373" s="171">
        <v>97.356999999999999</v>
      </c>
      <c r="I373" s="172"/>
      <c r="J373" s="173">
        <f>ROUND(I373*H373,2)</f>
        <v>0</v>
      </c>
      <c r="K373" s="174"/>
      <c r="L373" s="39"/>
      <c r="M373" s="175" t="s">
        <v>1</v>
      </c>
      <c r="N373" s="176" t="s">
        <v>41</v>
      </c>
      <c r="O373" s="77"/>
      <c r="P373" s="177">
        <f>O373*H373</f>
        <v>0</v>
      </c>
      <c r="Q373" s="177">
        <v>0</v>
      </c>
      <c r="R373" s="177">
        <f>Q373*H373</f>
        <v>0</v>
      </c>
      <c r="S373" s="177">
        <v>0</v>
      </c>
      <c r="T373" s="17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79" t="s">
        <v>139</v>
      </c>
      <c r="AT373" s="179" t="s">
        <v>136</v>
      </c>
      <c r="AU373" s="179" t="s">
        <v>86</v>
      </c>
      <c r="AY373" s="19" t="s">
        <v>135</v>
      </c>
      <c r="BE373" s="180">
        <f>IF(N373="základní",J373,0)</f>
        <v>0</v>
      </c>
      <c r="BF373" s="180">
        <f>IF(N373="snížená",J373,0)</f>
        <v>0</v>
      </c>
      <c r="BG373" s="180">
        <f>IF(N373="zákl. přenesená",J373,0)</f>
        <v>0</v>
      </c>
      <c r="BH373" s="180">
        <f>IF(N373="sníž. přenesená",J373,0)</f>
        <v>0</v>
      </c>
      <c r="BI373" s="180">
        <f>IF(N373="nulová",J373,0)</f>
        <v>0</v>
      </c>
      <c r="BJ373" s="19" t="s">
        <v>84</v>
      </c>
      <c r="BK373" s="180">
        <f>ROUND(I373*H373,2)</f>
        <v>0</v>
      </c>
      <c r="BL373" s="19" t="s">
        <v>139</v>
      </c>
      <c r="BM373" s="179" t="s">
        <v>479</v>
      </c>
    </row>
    <row r="374" s="2" customFormat="1" ht="24.15" customHeight="1">
      <c r="A374" s="38"/>
      <c r="B374" s="166"/>
      <c r="C374" s="167" t="s">
        <v>480</v>
      </c>
      <c r="D374" s="167" t="s">
        <v>136</v>
      </c>
      <c r="E374" s="168" t="s">
        <v>481</v>
      </c>
      <c r="F374" s="169" t="s">
        <v>482</v>
      </c>
      <c r="G374" s="170" t="s">
        <v>426</v>
      </c>
      <c r="H374" s="171">
        <v>170.274</v>
      </c>
      <c r="I374" s="172"/>
      <c r="J374" s="173">
        <f>ROUND(I374*H374,2)</f>
        <v>0</v>
      </c>
      <c r="K374" s="174"/>
      <c r="L374" s="39"/>
      <c r="M374" s="175" t="s">
        <v>1</v>
      </c>
      <c r="N374" s="176" t="s">
        <v>41</v>
      </c>
      <c r="O374" s="77"/>
      <c r="P374" s="177">
        <f>O374*H374</f>
        <v>0</v>
      </c>
      <c r="Q374" s="177">
        <v>0</v>
      </c>
      <c r="R374" s="177">
        <f>Q374*H374</f>
        <v>0</v>
      </c>
      <c r="S374" s="177">
        <v>0</v>
      </c>
      <c r="T374" s="17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79" t="s">
        <v>139</v>
      </c>
      <c r="AT374" s="179" t="s">
        <v>136</v>
      </c>
      <c r="AU374" s="179" t="s">
        <v>86</v>
      </c>
      <c r="AY374" s="19" t="s">
        <v>135</v>
      </c>
      <c r="BE374" s="180">
        <f>IF(N374="základní",J374,0)</f>
        <v>0</v>
      </c>
      <c r="BF374" s="180">
        <f>IF(N374="snížená",J374,0)</f>
        <v>0</v>
      </c>
      <c r="BG374" s="180">
        <f>IF(N374="zákl. přenesená",J374,0)</f>
        <v>0</v>
      </c>
      <c r="BH374" s="180">
        <f>IF(N374="sníž. přenesená",J374,0)</f>
        <v>0</v>
      </c>
      <c r="BI374" s="180">
        <f>IF(N374="nulová",J374,0)</f>
        <v>0</v>
      </c>
      <c r="BJ374" s="19" t="s">
        <v>84</v>
      </c>
      <c r="BK374" s="180">
        <f>ROUND(I374*H374,2)</f>
        <v>0</v>
      </c>
      <c r="BL374" s="19" t="s">
        <v>139</v>
      </c>
      <c r="BM374" s="179" t="s">
        <v>483</v>
      </c>
    </row>
    <row r="375" s="14" customFormat="1">
      <c r="A375" s="14"/>
      <c r="B375" s="191"/>
      <c r="C375" s="14"/>
      <c r="D375" s="184" t="s">
        <v>148</v>
      </c>
      <c r="E375" s="192" t="s">
        <v>1</v>
      </c>
      <c r="F375" s="193" t="s">
        <v>484</v>
      </c>
      <c r="G375" s="14"/>
      <c r="H375" s="194">
        <v>170.274</v>
      </c>
      <c r="I375" s="195"/>
      <c r="J375" s="14"/>
      <c r="K375" s="14"/>
      <c r="L375" s="191"/>
      <c r="M375" s="196"/>
      <c r="N375" s="197"/>
      <c r="O375" s="197"/>
      <c r="P375" s="197"/>
      <c r="Q375" s="197"/>
      <c r="R375" s="197"/>
      <c r="S375" s="197"/>
      <c r="T375" s="19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2" t="s">
        <v>148</v>
      </c>
      <c r="AU375" s="192" t="s">
        <v>86</v>
      </c>
      <c r="AV375" s="14" t="s">
        <v>86</v>
      </c>
      <c r="AW375" s="14" t="s">
        <v>32</v>
      </c>
      <c r="AX375" s="14" t="s">
        <v>76</v>
      </c>
      <c r="AY375" s="192" t="s">
        <v>135</v>
      </c>
    </row>
    <row r="376" s="15" customFormat="1">
      <c r="A376" s="15"/>
      <c r="B376" s="199"/>
      <c r="C376" s="15"/>
      <c r="D376" s="184" t="s">
        <v>148</v>
      </c>
      <c r="E376" s="200" t="s">
        <v>1</v>
      </c>
      <c r="F376" s="201" t="s">
        <v>151</v>
      </c>
      <c r="G376" s="15"/>
      <c r="H376" s="202">
        <v>170.274</v>
      </c>
      <c r="I376" s="203"/>
      <c r="J376" s="15"/>
      <c r="K376" s="15"/>
      <c r="L376" s="199"/>
      <c r="M376" s="204"/>
      <c r="N376" s="205"/>
      <c r="O376" s="205"/>
      <c r="P376" s="205"/>
      <c r="Q376" s="205"/>
      <c r="R376" s="205"/>
      <c r="S376" s="205"/>
      <c r="T376" s="206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00" t="s">
        <v>148</v>
      </c>
      <c r="AU376" s="200" t="s">
        <v>86</v>
      </c>
      <c r="AV376" s="15" t="s">
        <v>139</v>
      </c>
      <c r="AW376" s="15" t="s">
        <v>32</v>
      </c>
      <c r="AX376" s="15" t="s">
        <v>84</v>
      </c>
      <c r="AY376" s="200" t="s">
        <v>135</v>
      </c>
    </row>
    <row r="377" s="2" customFormat="1" ht="33" customHeight="1">
      <c r="A377" s="38"/>
      <c r="B377" s="166"/>
      <c r="C377" s="167" t="s">
        <v>485</v>
      </c>
      <c r="D377" s="167" t="s">
        <v>136</v>
      </c>
      <c r="E377" s="168" t="s">
        <v>486</v>
      </c>
      <c r="F377" s="169" t="s">
        <v>487</v>
      </c>
      <c r="G377" s="170" t="s">
        <v>426</v>
      </c>
      <c r="H377" s="171">
        <v>7.9669999999999996</v>
      </c>
      <c r="I377" s="172"/>
      <c r="J377" s="173">
        <f>ROUND(I377*H377,2)</f>
        <v>0</v>
      </c>
      <c r="K377" s="174"/>
      <c r="L377" s="39"/>
      <c r="M377" s="175" t="s">
        <v>1</v>
      </c>
      <c r="N377" s="176" t="s">
        <v>41</v>
      </c>
      <c r="O377" s="77"/>
      <c r="P377" s="177">
        <f>O377*H377</f>
        <v>0</v>
      </c>
      <c r="Q377" s="177">
        <v>0</v>
      </c>
      <c r="R377" s="177">
        <f>Q377*H377</f>
        <v>0</v>
      </c>
      <c r="S377" s="177">
        <v>0</v>
      </c>
      <c r="T377" s="17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79" t="s">
        <v>139</v>
      </c>
      <c r="AT377" s="179" t="s">
        <v>136</v>
      </c>
      <c r="AU377" s="179" t="s">
        <v>86</v>
      </c>
      <c r="AY377" s="19" t="s">
        <v>135</v>
      </c>
      <c r="BE377" s="180">
        <f>IF(N377="základní",J377,0)</f>
        <v>0</v>
      </c>
      <c r="BF377" s="180">
        <f>IF(N377="snížená",J377,0)</f>
        <v>0</v>
      </c>
      <c r="BG377" s="180">
        <f>IF(N377="zákl. přenesená",J377,0)</f>
        <v>0</v>
      </c>
      <c r="BH377" s="180">
        <f>IF(N377="sníž. přenesená",J377,0)</f>
        <v>0</v>
      </c>
      <c r="BI377" s="180">
        <f>IF(N377="nulová",J377,0)</f>
        <v>0</v>
      </c>
      <c r="BJ377" s="19" t="s">
        <v>84</v>
      </c>
      <c r="BK377" s="180">
        <f>ROUND(I377*H377,2)</f>
        <v>0</v>
      </c>
      <c r="BL377" s="19" t="s">
        <v>139</v>
      </c>
      <c r="BM377" s="179" t="s">
        <v>488</v>
      </c>
    </row>
    <row r="378" s="2" customFormat="1" ht="33" customHeight="1">
      <c r="A378" s="38"/>
      <c r="B378" s="166"/>
      <c r="C378" s="167" t="s">
        <v>489</v>
      </c>
      <c r="D378" s="167" t="s">
        <v>136</v>
      </c>
      <c r="E378" s="168" t="s">
        <v>490</v>
      </c>
      <c r="F378" s="169" t="s">
        <v>491</v>
      </c>
      <c r="G378" s="170" t="s">
        <v>426</v>
      </c>
      <c r="H378" s="171">
        <v>88.141999999999996</v>
      </c>
      <c r="I378" s="172"/>
      <c r="J378" s="173">
        <f>ROUND(I378*H378,2)</f>
        <v>0</v>
      </c>
      <c r="K378" s="174"/>
      <c r="L378" s="39"/>
      <c r="M378" s="175" t="s">
        <v>1</v>
      </c>
      <c r="N378" s="176" t="s">
        <v>41</v>
      </c>
      <c r="O378" s="77"/>
      <c r="P378" s="177">
        <f>O378*H378</f>
        <v>0</v>
      </c>
      <c r="Q378" s="177">
        <v>0</v>
      </c>
      <c r="R378" s="177">
        <f>Q378*H378</f>
        <v>0</v>
      </c>
      <c r="S378" s="177">
        <v>0</v>
      </c>
      <c r="T378" s="17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179" t="s">
        <v>139</v>
      </c>
      <c r="AT378" s="179" t="s">
        <v>136</v>
      </c>
      <c r="AU378" s="179" t="s">
        <v>86</v>
      </c>
      <c r="AY378" s="19" t="s">
        <v>135</v>
      </c>
      <c r="BE378" s="180">
        <f>IF(N378="základní",J378,0)</f>
        <v>0</v>
      </c>
      <c r="BF378" s="180">
        <f>IF(N378="snížená",J378,0)</f>
        <v>0</v>
      </c>
      <c r="BG378" s="180">
        <f>IF(N378="zákl. přenesená",J378,0)</f>
        <v>0</v>
      </c>
      <c r="BH378" s="180">
        <f>IF(N378="sníž. přenesená",J378,0)</f>
        <v>0</v>
      </c>
      <c r="BI378" s="180">
        <f>IF(N378="nulová",J378,0)</f>
        <v>0</v>
      </c>
      <c r="BJ378" s="19" t="s">
        <v>84</v>
      </c>
      <c r="BK378" s="180">
        <f>ROUND(I378*H378,2)</f>
        <v>0</v>
      </c>
      <c r="BL378" s="19" t="s">
        <v>139</v>
      </c>
      <c r="BM378" s="179" t="s">
        <v>492</v>
      </c>
    </row>
    <row r="379" s="2" customFormat="1" ht="33" customHeight="1">
      <c r="A379" s="38"/>
      <c r="B379" s="166"/>
      <c r="C379" s="167" t="s">
        <v>493</v>
      </c>
      <c r="D379" s="167" t="s">
        <v>136</v>
      </c>
      <c r="E379" s="168" t="s">
        <v>494</v>
      </c>
      <c r="F379" s="169" t="s">
        <v>495</v>
      </c>
      <c r="G379" s="170" t="s">
        <v>426</v>
      </c>
      <c r="H379" s="171">
        <v>75.599999999999994</v>
      </c>
      <c r="I379" s="172"/>
      <c r="J379" s="173">
        <f>ROUND(I379*H379,2)</f>
        <v>0</v>
      </c>
      <c r="K379" s="174"/>
      <c r="L379" s="39"/>
      <c r="M379" s="175" t="s">
        <v>1</v>
      </c>
      <c r="N379" s="176" t="s">
        <v>41</v>
      </c>
      <c r="O379" s="77"/>
      <c r="P379" s="177">
        <f>O379*H379</f>
        <v>0</v>
      </c>
      <c r="Q379" s="177">
        <v>0</v>
      </c>
      <c r="R379" s="177">
        <f>Q379*H379</f>
        <v>0</v>
      </c>
      <c r="S379" s="177">
        <v>0</v>
      </c>
      <c r="T379" s="17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79" t="s">
        <v>139</v>
      </c>
      <c r="AT379" s="179" t="s">
        <v>136</v>
      </c>
      <c r="AU379" s="179" t="s">
        <v>86</v>
      </c>
      <c r="AY379" s="19" t="s">
        <v>135</v>
      </c>
      <c r="BE379" s="180">
        <f>IF(N379="základní",J379,0)</f>
        <v>0</v>
      </c>
      <c r="BF379" s="180">
        <f>IF(N379="snížená",J379,0)</f>
        <v>0</v>
      </c>
      <c r="BG379" s="180">
        <f>IF(N379="zákl. přenesená",J379,0)</f>
        <v>0</v>
      </c>
      <c r="BH379" s="180">
        <f>IF(N379="sníž. přenesená",J379,0)</f>
        <v>0</v>
      </c>
      <c r="BI379" s="180">
        <f>IF(N379="nulová",J379,0)</f>
        <v>0</v>
      </c>
      <c r="BJ379" s="19" t="s">
        <v>84</v>
      </c>
      <c r="BK379" s="180">
        <f>ROUND(I379*H379,2)</f>
        <v>0</v>
      </c>
      <c r="BL379" s="19" t="s">
        <v>139</v>
      </c>
      <c r="BM379" s="179" t="s">
        <v>496</v>
      </c>
    </row>
    <row r="380" s="12" customFormat="1" ht="22.8" customHeight="1">
      <c r="A380" s="12"/>
      <c r="B380" s="155"/>
      <c r="C380" s="12"/>
      <c r="D380" s="156" t="s">
        <v>75</v>
      </c>
      <c r="E380" s="181" t="s">
        <v>497</v>
      </c>
      <c r="F380" s="181" t="s">
        <v>498</v>
      </c>
      <c r="G380" s="12"/>
      <c r="H380" s="12"/>
      <c r="I380" s="158"/>
      <c r="J380" s="182">
        <f>BK380</f>
        <v>0</v>
      </c>
      <c r="K380" s="12"/>
      <c r="L380" s="155"/>
      <c r="M380" s="160"/>
      <c r="N380" s="161"/>
      <c r="O380" s="161"/>
      <c r="P380" s="162">
        <f>P381</f>
        <v>0</v>
      </c>
      <c r="Q380" s="161"/>
      <c r="R380" s="162">
        <f>R381</f>
        <v>0</v>
      </c>
      <c r="S380" s="161"/>
      <c r="T380" s="163">
        <f>T381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156" t="s">
        <v>84</v>
      </c>
      <c r="AT380" s="164" t="s">
        <v>75</v>
      </c>
      <c r="AU380" s="164" t="s">
        <v>84</v>
      </c>
      <c r="AY380" s="156" t="s">
        <v>135</v>
      </c>
      <c r="BK380" s="165">
        <f>BK381</f>
        <v>0</v>
      </c>
    </row>
    <row r="381" s="2" customFormat="1" ht="21.75" customHeight="1">
      <c r="A381" s="38"/>
      <c r="B381" s="166"/>
      <c r="C381" s="167" t="s">
        <v>499</v>
      </c>
      <c r="D381" s="167" t="s">
        <v>136</v>
      </c>
      <c r="E381" s="168" t="s">
        <v>500</v>
      </c>
      <c r="F381" s="169" t="s">
        <v>501</v>
      </c>
      <c r="G381" s="170" t="s">
        <v>426</v>
      </c>
      <c r="H381" s="171">
        <v>213.113</v>
      </c>
      <c r="I381" s="172"/>
      <c r="J381" s="173">
        <f>ROUND(I381*H381,2)</f>
        <v>0</v>
      </c>
      <c r="K381" s="174"/>
      <c r="L381" s="39"/>
      <c r="M381" s="175" t="s">
        <v>1</v>
      </c>
      <c r="N381" s="176" t="s">
        <v>41</v>
      </c>
      <c r="O381" s="77"/>
      <c r="P381" s="177">
        <f>O381*H381</f>
        <v>0</v>
      </c>
      <c r="Q381" s="177">
        <v>0</v>
      </c>
      <c r="R381" s="177">
        <f>Q381*H381</f>
        <v>0</v>
      </c>
      <c r="S381" s="177">
        <v>0</v>
      </c>
      <c r="T381" s="17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79" t="s">
        <v>139</v>
      </c>
      <c r="AT381" s="179" t="s">
        <v>136</v>
      </c>
      <c r="AU381" s="179" t="s">
        <v>86</v>
      </c>
      <c r="AY381" s="19" t="s">
        <v>135</v>
      </c>
      <c r="BE381" s="180">
        <f>IF(N381="základní",J381,0)</f>
        <v>0</v>
      </c>
      <c r="BF381" s="180">
        <f>IF(N381="snížená",J381,0)</f>
        <v>0</v>
      </c>
      <c r="BG381" s="180">
        <f>IF(N381="zákl. přenesená",J381,0)</f>
        <v>0</v>
      </c>
      <c r="BH381" s="180">
        <f>IF(N381="sníž. přenesená",J381,0)</f>
        <v>0</v>
      </c>
      <c r="BI381" s="180">
        <f>IF(N381="nulová",J381,0)</f>
        <v>0</v>
      </c>
      <c r="BJ381" s="19" t="s">
        <v>84</v>
      </c>
      <c r="BK381" s="180">
        <f>ROUND(I381*H381,2)</f>
        <v>0</v>
      </c>
      <c r="BL381" s="19" t="s">
        <v>139</v>
      </c>
      <c r="BM381" s="179" t="s">
        <v>502</v>
      </c>
    </row>
    <row r="382" s="12" customFormat="1" ht="25.92" customHeight="1">
      <c r="A382" s="12"/>
      <c r="B382" s="155"/>
      <c r="C382" s="12"/>
      <c r="D382" s="156" t="s">
        <v>75</v>
      </c>
      <c r="E382" s="157" t="s">
        <v>503</v>
      </c>
      <c r="F382" s="157" t="s">
        <v>504</v>
      </c>
      <c r="G382" s="12"/>
      <c r="H382" s="12"/>
      <c r="I382" s="158"/>
      <c r="J382" s="159">
        <f>BK382</f>
        <v>0</v>
      </c>
      <c r="K382" s="12"/>
      <c r="L382" s="155"/>
      <c r="M382" s="160"/>
      <c r="N382" s="161"/>
      <c r="O382" s="161"/>
      <c r="P382" s="162">
        <f>P383+P388+P400+P405+P410+P412+P415+P418+P421+P424+P435+P444+P469+P476+P480</f>
        <v>0</v>
      </c>
      <c r="Q382" s="161"/>
      <c r="R382" s="162">
        <f>R383+R388+R400+R405+R410+R412+R415+R418+R421+R424+R435+R444+R469+R476+R480</f>
        <v>0</v>
      </c>
      <c r="S382" s="161"/>
      <c r="T382" s="163">
        <f>T383+T388+T400+T405+T410+T412+T415+T418+T421+T424+T435+T444+T469+T476+T480</f>
        <v>192.29551779999997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56" t="s">
        <v>86</v>
      </c>
      <c r="AT382" s="164" t="s">
        <v>75</v>
      </c>
      <c r="AU382" s="164" t="s">
        <v>76</v>
      </c>
      <c r="AY382" s="156" t="s">
        <v>135</v>
      </c>
      <c r="BK382" s="165">
        <f>BK383+BK388+BK400+BK405+BK410+BK412+BK415+BK418+BK421+BK424+BK435+BK444+BK469+BK476+BK480</f>
        <v>0</v>
      </c>
    </row>
    <row r="383" s="12" customFormat="1" ht="22.8" customHeight="1">
      <c r="A383" s="12"/>
      <c r="B383" s="155"/>
      <c r="C383" s="12"/>
      <c r="D383" s="156" t="s">
        <v>75</v>
      </c>
      <c r="E383" s="181" t="s">
        <v>505</v>
      </c>
      <c r="F383" s="181" t="s">
        <v>506</v>
      </c>
      <c r="G383" s="12"/>
      <c r="H383" s="12"/>
      <c r="I383" s="158"/>
      <c r="J383" s="182">
        <f>BK383</f>
        <v>0</v>
      </c>
      <c r="K383" s="12"/>
      <c r="L383" s="155"/>
      <c r="M383" s="160"/>
      <c r="N383" s="161"/>
      <c r="O383" s="161"/>
      <c r="P383" s="162">
        <f>SUM(P384:P387)</f>
        <v>0</v>
      </c>
      <c r="Q383" s="161"/>
      <c r="R383" s="162">
        <f>SUM(R384:R387)</f>
        <v>0</v>
      </c>
      <c r="S383" s="161"/>
      <c r="T383" s="163">
        <f>SUM(T384:T387)</f>
        <v>2.6118400000000004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56" t="s">
        <v>86</v>
      </c>
      <c r="AT383" s="164" t="s">
        <v>75</v>
      </c>
      <c r="AU383" s="164" t="s">
        <v>84</v>
      </c>
      <c r="AY383" s="156" t="s">
        <v>135</v>
      </c>
      <c r="BK383" s="165">
        <f>SUM(BK384:BK387)</f>
        <v>0</v>
      </c>
    </row>
    <row r="384" s="2" customFormat="1" ht="16.5" customHeight="1">
      <c r="A384" s="38"/>
      <c r="B384" s="166"/>
      <c r="C384" s="167" t="s">
        <v>507</v>
      </c>
      <c r="D384" s="167" t="s">
        <v>136</v>
      </c>
      <c r="E384" s="168" t="s">
        <v>508</v>
      </c>
      <c r="F384" s="169" t="s">
        <v>509</v>
      </c>
      <c r="G384" s="170" t="s">
        <v>168</v>
      </c>
      <c r="H384" s="171">
        <v>652.96000000000004</v>
      </c>
      <c r="I384" s="172"/>
      <c r="J384" s="173">
        <f>ROUND(I384*H384,2)</f>
        <v>0</v>
      </c>
      <c r="K384" s="174"/>
      <c r="L384" s="39"/>
      <c r="M384" s="175" t="s">
        <v>1</v>
      </c>
      <c r="N384" s="176" t="s">
        <v>41</v>
      </c>
      <c r="O384" s="77"/>
      <c r="P384" s="177">
        <f>O384*H384</f>
        <v>0</v>
      </c>
      <c r="Q384" s="177">
        <v>0</v>
      </c>
      <c r="R384" s="177">
        <f>Q384*H384</f>
        <v>0</v>
      </c>
      <c r="S384" s="177">
        <v>0.0040000000000000001</v>
      </c>
      <c r="T384" s="178">
        <f>S384*H384</f>
        <v>2.6118400000000004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79" t="s">
        <v>231</v>
      </c>
      <c r="AT384" s="179" t="s">
        <v>136</v>
      </c>
      <c r="AU384" s="179" t="s">
        <v>86</v>
      </c>
      <c r="AY384" s="19" t="s">
        <v>135</v>
      </c>
      <c r="BE384" s="180">
        <f>IF(N384="základní",J384,0)</f>
        <v>0</v>
      </c>
      <c r="BF384" s="180">
        <f>IF(N384="snížená",J384,0)</f>
        <v>0</v>
      </c>
      <c r="BG384" s="180">
        <f>IF(N384="zákl. přenesená",J384,0)</f>
        <v>0</v>
      </c>
      <c r="BH384" s="180">
        <f>IF(N384="sníž. přenesená",J384,0)</f>
        <v>0</v>
      </c>
      <c r="BI384" s="180">
        <f>IF(N384="nulová",J384,0)</f>
        <v>0</v>
      </c>
      <c r="BJ384" s="19" t="s">
        <v>84</v>
      </c>
      <c r="BK384" s="180">
        <f>ROUND(I384*H384,2)</f>
        <v>0</v>
      </c>
      <c r="BL384" s="19" t="s">
        <v>231</v>
      </c>
      <c r="BM384" s="179" t="s">
        <v>510</v>
      </c>
    </row>
    <row r="385" s="13" customFormat="1">
      <c r="A385" s="13"/>
      <c r="B385" s="183"/>
      <c r="C385" s="13"/>
      <c r="D385" s="184" t="s">
        <v>148</v>
      </c>
      <c r="E385" s="185" t="s">
        <v>1</v>
      </c>
      <c r="F385" s="186" t="s">
        <v>206</v>
      </c>
      <c r="G385" s="13"/>
      <c r="H385" s="185" t="s">
        <v>1</v>
      </c>
      <c r="I385" s="187"/>
      <c r="J385" s="13"/>
      <c r="K385" s="13"/>
      <c r="L385" s="183"/>
      <c r="M385" s="188"/>
      <c r="N385" s="189"/>
      <c r="O385" s="189"/>
      <c r="P385" s="189"/>
      <c r="Q385" s="189"/>
      <c r="R385" s="189"/>
      <c r="S385" s="189"/>
      <c r="T385" s="19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5" t="s">
        <v>148</v>
      </c>
      <c r="AU385" s="185" t="s">
        <v>86</v>
      </c>
      <c r="AV385" s="13" t="s">
        <v>84</v>
      </c>
      <c r="AW385" s="13" t="s">
        <v>32</v>
      </c>
      <c r="AX385" s="13" t="s">
        <v>76</v>
      </c>
      <c r="AY385" s="185" t="s">
        <v>135</v>
      </c>
    </row>
    <row r="386" s="14" customFormat="1">
      <c r="A386" s="14"/>
      <c r="B386" s="191"/>
      <c r="C386" s="14"/>
      <c r="D386" s="184" t="s">
        <v>148</v>
      </c>
      <c r="E386" s="192" t="s">
        <v>1</v>
      </c>
      <c r="F386" s="193" t="s">
        <v>511</v>
      </c>
      <c r="G386" s="14"/>
      <c r="H386" s="194">
        <v>652.96000000000004</v>
      </c>
      <c r="I386" s="195"/>
      <c r="J386" s="14"/>
      <c r="K386" s="14"/>
      <c r="L386" s="191"/>
      <c r="M386" s="196"/>
      <c r="N386" s="197"/>
      <c r="O386" s="197"/>
      <c r="P386" s="197"/>
      <c r="Q386" s="197"/>
      <c r="R386" s="197"/>
      <c r="S386" s="197"/>
      <c r="T386" s="19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2" t="s">
        <v>148</v>
      </c>
      <c r="AU386" s="192" t="s">
        <v>86</v>
      </c>
      <c r="AV386" s="14" t="s">
        <v>86</v>
      </c>
      <c r="AW386" s="14" t="s">
        <v>32</v>
      </c>
      <c r="AX386" s="14" t="s">
        <v>76</v>
      </c>
      <c r="AY386" s="192" t="s">
        <v>135</v>
      </c>
    </row>
    <row r="387" s="15" customFormat="1">
      <c r="A387" s="15"/>
      <c r="B387" s="199"/>
      <c r="C387" s="15"/>
      <c r="D387" s="184" t="s">
        <v>148</v>
      </c>
      <c r="E387" s="200" t="s">
        <v>1</v>
      </c>
      <c r="F387" s="201" t="s">
        <v>151</v>
      </c>
      <c r="G387" s="15"/>
      <c r="H387" s="202">
        <v>652.96000000000004</v>
      </c>
      <c r="I387" s="203"/>
      <c r="J387" s="15"/>
      <c r="K387" s="15"/>
      <c r="L387" s="199"/>
      <c r="M387" s="204"/>
      <c r="N387" s="205"/>
      <c r="O387" s="205"/>
      <c r="P387" s="205"/>
      <c r="Q387" s="205"/>
      <c r="R387" s="205"/>
      <c r="S387" s="205"/>
      <c r="T387" s="20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00" t="s">
        <v>148</v>
      </c>
      <c r="AU387" s="200" t="s">
        <v>86</v>
      </c>
      <c r="AV387" s="15" t="s">
        <v>139</v>
      </c>
      <c r="AW387" s="15" t="s">
        <v>32</v>
      </c>
      <c r="AX387" s="15" t="s">
        <v>84</v>
      </c>
      <c r="AY387" s="200" t="s">
        <v>135</v>
      </c>
    </row>
    <row r="388" s="12" customFormat="1" ht="22.8" customHeight="1">
      <c r="A388" s="12"/>
      <c r="B388" s="155"/>
      <c r="C388" s="12"/>
      <c r="D388" s="156" t="s">
        <v>75</v>
      </c>
      <c r="E388" s="181" t="s">
        <v>512</v>
      </c>
      <c r="F388" s="181" t="s">
        <v>513</v>
      </c>
      <c r="G388" s="12"/>
      <c r="H388" s="12"/>
      <c r="I388" s="158"/>
      <c r="J388" s="182">
        <f>BK388</f>
        <v>0</v>
      </c>
      <c r="K388" s="12"/>
      <c r="L388" s="155"/>
      <c r="M388" s="160"/>
      <c r="N388" s="161"/>
      <c r="O388" s="161"/>
      <c r="P388" s="162">
        <f>SUM(P389:P399)</f>
        <v>0</v>
      </c>
      <c r="Q388" s="161"/>
      <c r="R388" s="162">
        <f>SUM(R389:R399)</f>
        <v>0</v>
      </c>
      <c r="S388" s="161"/>
      <c r="T388" s="163">
        <f>SUM(T389:T399)</f>
        <v>13.498989999999999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56" t="s">
        <v>86</v>
      </c>
      <c r="AT388" s="164" t="s">
        <v>75</v>
      </c>
      <c r="AU388" s="164" t="s">
        <v>84</v>
      </c>
      <c r="AY388" s="156" t="s">
        <v>135</v>
      </c>
      <c r="BK388" s="165">
        <f>SUM(BK389:BK399)</f>
        <v>0</v>
      </c>
    </row>
    <row r="389" s="2" customFormat="1" ht="21.75" customHeight="1">
      <c r="A389" s="38"/>
      <c r="B389" s="166"/>
      <c r="C389" s="167" t="s">
        <v>514</v>
      </c>
      <c r="D389" s="167" t="s">
        <v>136</v>
      </c>
      <c r="E389" s="168" t="s">
        <v>515</v>
      </c>
      <c r="F389" s="169" t="s">
        <v>516</v>
      </c>
      <c r="G389" s="170" t="s">
        <v>168</v>
      </c>
      <c r="H389" s="171">
        <v>937.51499999999999</v>
      </c>
      <c r="I389" s="172"/>
      <c r="J389" s="173">
        <f>ROUND(I389*H389,2)</f>
        <v>0</v>
      </c>
      <c r="K389" s="174"/>
      <c r="L389" s="39"/>
      <c r="M389" s="175" t="s">
        <v>1</v>
      </c>
      <c r="N389" s="176" t="s">
        <v>41</v>
      </c>
      <c r="O389" s="77"/>
      <c r="P389" s="177">
        <f>O389*H389</f>
        <v>0</v>
      </c>
      <c r="Q389" s="177">
        <v>0</v>
      </c>
      <c r="R389" s="177">
        <f>Q389*H389</f>
        <v>0</v>
      </c>
      <c r="S389" s="177">
        <v>0.0060000000000000001</v>
      </c>
      <c r="T389" s="178">
        <f>S389*H389</f>
        <v>5.6250900000000001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79" t="s">
        <v>231</v>
      </c>
      <c r="AT389" s="179" t="s">
        <v>136</v>
      </c>
      <c r="AU389" s="179" t="s">
        <v>86</v>
      </c>
      <c r="AY389" s="19" t="s">
        <v>135</v>
      </c>
      <c r="BE389" s="180">
        <f>IF(N389="základní",J389,0)</f>
        <v>0</v>
      </c>
      <c r="BF389" s="180">
        <f>IF(N389="snížená",J389,0)</f>
        <v>0</v>
      </c>
      <c r="BG389" s="180">
        <f>IF(N389="zákl. přenesená",J389,0)</f>
        <v>0</v>
      </c>
      <c r="BH389" s="180">
        <f>IF(N389="sníž. přenesená",J389,0)</f>
        <v>0</v>
      </c>
      <c r="BI389" s="180">
        <f>IF(N389="nulová",J389,0)</f>
        <v>0</v>
      </c>
      <c r="BJ389" s="19" t="s">
        <v>84</v>
      </c>
      <c r="BK389" s="180">
        <f>ROUND(I389*H389,2)</f>
        <v>0</v>
      </c>
      <c r="BL389" s="19" t="s">
        <v>231</v>
      </c>
      <c r="BM389" s="179" t="s">
        <v>517</v>
      </c>
    </row>
    <row r="390" s="14" customFormat="1">
      <c r="A390" s="14"/>
      <c r="B390" s="191"/>
      <c r="C390" s="14"/>
      <c r="D390" s="184" t="s">
        <v>148</v>
      </c>
      <c r="E390" s="192" t="s">
        <v>1</v>
      </c>
      <c r="F390" s="193" t="s">
        <v>518</v>
      </c>
      <c r="G390" s="14"/>
      <c r="H390" s="194">
        <v>763.755</v>
      </c>
      <c r="I390" s="195"/>
      <c r="J390" s="14"/>
      <c r="K390" s="14"/>
      <c r="L390" s="191"/>
      <c r="M390" s="196"/>
      <c r="N390" s="197"/>
      <c r="O390" s="197"/>
      <c r="P390" s="197"/>
      <c r="Q390" s="197"/>
      <c r="R390" s="197"/>
      <c r="S390" s="197"/>
      <c r="T390" s="19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2" t="s">
        <v>148</v>
      </c>
      <c r="AU390" s="192" t="s">
        <v>86</v>
      </c>
      <c r="AV390" s="14" t="s">
        <v>86</v>
      </c>
      <c r="AW390" s="14" t="s">
        <v>32</v>
      </c>
      <c r="AX390" s="14" t="s">
        <v>76</v>
      </c>
      <c r="AY390" s="192" t="s">
        <v>135</v>
      </c>
    </row>
    <row r="391" s="14" customFormat="1">
      <c r="A391" s="14"/>
      <c r="B391" s="191"/>
      <c r="C391" s="14"/>
      <c r="D391" s="184" t="s">
        <v>148</v>
      </c>
      <c r="E391" s="192" t="s">
        <v>1</v>
      </c>
      <c r="F391" s="193" t="s">
        <v>519</v>
      </c>
      <c r="G391" s="14"/>
      <c r="H391" s="194">
        <v>204.12000000000001</v>
      </c>
      <c r="I391" s="195"/>
      <c r="J391" s="14"/>
      <c r="K391" s="14"/>
      <c r="L391" s="191"/>
      <c r="M391" s="196"/>
      <c r="N391" s="197"/>
      <c r="O391" s="197"/>
      <c r="P391" s="197"/>
      <c r="Q391" s="197"/>
      <c r="R391" s="197"/>
      <c r="S391" s="197"/>
      <c r="T391" s="19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192" t="s">
        <v>148</v>
      </c>
      <c r="AU391" s="192" t="s">
        <v>86</v>
      </c>
      <c r="AV391" s="14" t="s">
        <v>86</v>
      </c>
      <c r="AW391" s="14" t="s">
        <v>32</v>
      </c>
      <c r="AX391" s="14" t="s">
        <v>76</v>
      </c>
      <c r="AY391" s="192" t="s">
        <v>135</v>
      </c>
    </row>
    <row r="392" s="14" customFormat="1">
      <c r="A392" s="14"/>
      <c r="B392" s="191"/>
      <c r="C392" s="14"/>
      <c r="D392" s="184" t="s">
        <v>148</v>
      </c>
      <c r="E392" s="192" t="s">
        <v>1</v>
      </c>
      <c r="F392" s="193" t="s">
        <v>520</v>
      </c>
      <c r="G392" s="14"/>
      <c r="H392" s="194">
        <v>-30.359999999999999</v>
      </c>
      <c r="I392" s="195"/>
      <c r="J392" s="14"/>
      <c r="K392" s="14"/>
      <c r="L392" s="191"/>
      <c r="M392" s="196"/>
      <c r="N392" s="197"/>
      <c r="O392" s="197"/>
      <c r="P392" s="197"/>
      <c r="Q392" s="197"/>
      <c r="R392" s="197"/>
      <c r="S392" s="197"/>
      <c r="T392" s="19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192" t="s">
        <v>148</v>
      </c>
      <c r="AU392" s="192" t="s">
        <v>86</v>
      </c>
      <c r="AV392" s="14" t="s">
        <v>86</v>
      </c>
      <c r="AW392" s="14" t="s">
        <v>32</v>
      </c>
      <c r="AX392" s="14" t="s">
        <v>76</v>
      </c>
      <c r="AY392" s="192" t="s">
        <v>135</v>
      </c>
    </row>
    <row r="393" s="15" customFormat="1">
      <c r="A393" s="15"/>
      <c r="B393" s="199"/>
      <c r="C393" s="15"/>
      <c r="D393" s="184" t="s">
        <v>148</v>
      </c>
      <c r="E393" s="200" t="s">
        <v>1</v>
      </c>
      <c r="F393" s="201" t="s">
        <v>151</v>
      </c>
      <c r="G393" s="15"/>
      <c r="H393" s="202">
        <v>937.51499999999999</v>
      </c>
      <c r="I393" s="203"/>
      <c r="J393" s="15"/>
      <c r="K393" s="15"/>
      <c r="L393" s="199"/>
      <c r="M393" s="204"/>
      <c r="N393" s="205"/>
      <c r="O393" s="205"/>
      <c r="P393" s="205"/>
      <c r="Q393" s="205"/>
      <c r="R393" s="205"/>
      <c r="S393" s="205"/>
      <c r="T393" s="206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00" t="s">
        <v>148</v>
      </c>
      <c r="AU393" s="200" t="s">
        <v>86</v>
      </c>
      <c r="AV393" s="15" t="s">
        <v>139</v>
      </c>
      <c r="AW393" s="15" t="s">
        <v>32</v>
      </c>
      <c r="AX393" s="15" t="s">
        <v>84</v>
      </c>
      <c r="AY393" s="200" t="s">
        <v>135</v>
      </c>
    </row>
    <row r="394" s="2" customFormat="1" ht="21.75" customHeight="1">
      <c r="A394" s="38"/>
      <c r="B394" s="166"/>
      <c r="C394" s="167" t="s">
        <v>521</v>
      </c>
      <c r="D394" s="167" t="s">
        <v>136</v>
      </c>
      <c r="E394" s="168" t="s">
        <v>522</v>
      </c>
      <c r="F394" s="169" t="s">
        <v>523</v>
      </c>
      <c r="G394" s="170" t="s">
        <v>168</v>
      </c>
      <c r="H394" s="171">
        <v>787.38999999999999</v>
      </c>
      <c r="I394" s="172"/>
      <c r="J394" s="173">
        <f>ROUND(I394*H394,2)</f>
        <v>0</v>
      </c>
      <c r="K394" s="174"/>
      <c r="L394" s="39"/>
      <c r="M394" s="175" t="s">
        <v>1</v>
      </c>
      <c r="N394" s="176" t="s">
        <v>41</v>
      </c>
      <c r="O394" s="77"/>
      <c r="P394" s="177">
        <f>O394*H394</f>
        <v>0</v>
      </c>
      <c r="Q394" s="177">
        <v>0</v>
      </c>
      <c r="R394" s="177">
        <f>Q394*H394</f>
        <v>0</v>
      </c>
      <c r="S394" s="177">
        <v>0.01</v>
      </c>
      <c r="T394" s="178">
        <f>S394*H394</f>
        <v>7.8738999999999999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79" t="s">
        <v>231</v>
      </c>
      <c r="AT394" s="179" t="s">
        <v>136</v>
      </c>
      <c r="AU394" s="179" t="s">
        <v>86</v>
      </c>
      <c r="AY394" s="19" t="s">
        <v>135</v>
      </c>
      <c r="BE394" s="180">
        <f>IF(N394="základní",J394,0)</f>
        <v>0</v>
      </c>
      <c r="BF394" s="180">
        <f>IF(N394="snížená",J394,0)</f>
        <v>0</v>
      </c>
      <c r="BG394" s="180">
        <f>IF(N394="zákl. přenesená",J394,0)</f>
        <v>0</v>
      </c>
      <c r="BH394" s="180">
        <f>IF(N394="sníž. přenesená",J394,0)</f>
        <v>0</v>
      </c>
      <c r="BI394" s="180">
        <f>IF(N394="nulová",J394,0)</f>
        <v>0</v>
      </c>
      <c r="BJ394" s="19" t="s">
        <v>84</v>
      </c>
      <c r="BK394" s="180">
        <f>ROUND(I394*H394,2)</f>
        <v>0</v>
      </c>
      <c r="BL394" s="19" t="s">
        <v>231</v>
      </c>
      <c r="BM394" s="179" t="s">
        <v>524</v>
      </c>
    </row>
    <row r="395" s="14" customFormat="1">
      <c r="A395" s="14"/>
      <c r="B395" s="191"/>
      <c r="C395" s="14"/>
      <c r="D395" s="184" t="s">
        <v>148</v>
      </c>
      <c r="E395" s="192" t="s">
        <v>1</v>
      </c>
      <c r="F395" s="193" t="s">
        <v>335</v>
      </c>
      <c r="G395" s="14"/>
      <c r="H395" s="194">
        <v>630</v>
      </c>
      <c r="I395" s="195"/>
      <c r="J395" s="14"/>
      <c r="K395" s="14"/>
      <c r="L395" s="191"/>
      <c r="M395" s="196"/>
      <c r="N395" s="197"/>
      <c r="O395" s="197"/>
      <c r="P395" s="197"/>
      <c r="Q395" s="197"/>
      <c r="R395" s="197"/>
      <c r="S395" s="197"/>
      <c r="T395" s="19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2" t="s">
        <v>148</v>
      </c>
      <c r="AU395" s="192" t="s">
        <v>86</v>
      </c>
      <c r="AV395" s="14" t="s">
        <v>86</v>
      </c>
      <c r="AW395" s="14" t="s">
        <v>32</v>
      </c>
      <c r="AX395" s="14" t="s">
        <v>76</v>
      </c>
      <c r="AY395" s="192" t="s">
        <v>135</v>
      </c>
    </row>
    <row r="396" s="14" customFormat="1">
      <c r="A396" s="14"/>
      <c r="B396" s="191"/>
      <c r="C396" s="14"/>
      <c r="D396" s="184" t="s">
        <v>148</v>
      </c>
      <c r="E396" s="192" t="s">
        <v>1</v>
      </c>
      <c r="F396" s="193" t="s">
        <v>525</v>
      </c>
      <c r="G396" s="14"/>
      <c r="H396" s="194">
        <v>69.959999999999994</v>
      </c>
      <c r="I396" s="195"/>
      <c r="J396" s="14"/>
      <c r="K396" s="14"/>
      <c r="L396" s="191"/>
      <c r="M396" s="196"/>
      <c r="N396" s="197"/>
      <c r="O396" s="197"/>
      <c r="P396" s="197"/>
      <c r="Q396" s="197"/>
      <c r="R396" s="197"/>
      <c r="S396" s="197"/>
      <c r="T396" s="19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192" t="s">
        <v>148</v>
      </c>
      <c r="AU396" s="192" t="s">
        <v>86</v>
      </c>
      <c r="AV396" s="14" t="s">
        <v>86</v>
      </c>
      <c r="AW396" s="14" t="s">
        <v>32</v>
      </c>
      <c r="AX396" s="14" t="s">
        <v>76</v>
      </c>
      <c r="AY396" s="192" t="s">
        <v>135</v>
      </c>
    </row>
    <row r="397" s="14" customFormat="1">
      <c r="A397" s="14"/>
      <c r="B397" s="191"/>
      <c r="C397" s="14"/>
      <c r="D397" s="184" t="s">
        <v>148</v>
      </c>
      <c r="E397" s="192" t="s">
        <v>1</v>
      </c>
      <c r="F397" s="193" t="s">
        <v>336</v>
      </c>
      <c r="G397" s="14"/>
      <c r="H397" s="194">
        <v>52.780000000000001</v>
      </c>
      <c r="I397" s="195"/>
      <c r="J397" s="14"/>
      <c r="K397" s="14"/>
      <c r="L397" s="191"/>
      <c r="M397" s="196"/>
      <c r="N397" s="197"/>
      <c r="O397" s="197"/>
      <c r="P397" s="197"/>
      <c r="Q397" s="197"/>
      <c r="R397" s="197"/>
      <c r="S397" s="197"/>
      <c r="T397" s="19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2" t="s">
        <v>148</v>
      </c>
      <c r="AU397" s="192" t="s">
        <v>86</v>
      </c>
      <c r="AV397" s="14" t="s">
        <v>86</v>
      </c>
      <c r="AW397" s="14" t="s">
        <v>32</v>
      </c>
      <c r="AX397" s="14" t="s">
        <v>76</v>
      </c>
      <c r="AY397" s="192" t="s">
        <v>135</v>
      </c>
    </row>
    <row r="398" s="14" customFormat="1">
      <c r="A398" s="14"/>
      <c r="B398" s="191"/>
      <c r="C398" s="14"/>
      <c r="D398" s="184" t="s">
        <v>148</v>
      </c>
      <c r="E398" s="192" t="s">
        <v>1</v>
      </c>
      <c r="F398" s="193" t="s">
        <v>526</v>
      </c>
      <c r="G398" s="14"/>
      <c r="H398" s="194">
        <v>34.649999999999999</v>
      </c>
      <c r="I398" s="195"/>
      <c r="J398" s="14"/>
      <c r="K398" s="14"/>
      <c r="L398" s="191"/>
      <c r="M398" s="196"/>
      <c r="N398" s="197"/>
      <c r="O398" s="197"/>
      <c r="P398" s="197"/>
      <c r="Q398" s="197"/>
      <c r="R398" s="197"/>
      <c r="S398" s="197"/>
      <c r="T398" s="19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192" t="s">
        <v>148</v>
      </c>
      <c r="AU398" s="192" t="s">
        <v>86</v>
      </c>
      <c r="AV398" s="14" t="s">
        <v>86</v>
      </c>
      <c r="AW398" s="14" t="s">
        <v>32</v>
      </c>
      <c r="AX398" s="14" t="s">
        <v>76</v>
      </c>
      <c r="AY398" s="192" t="s">
        <v>135</v>
      </c>
    </row>
    <row r="399" s="15" customFormat="1">
      <c r="A399" s="15"/>
      <c r="B399" s="199"/>
      <c r="C399" s="15"/>
      <c r="D399" s="184" t="s">
        <v>148</v>
      </c>
      <c r="E399" s="200" t="s">
        <v>1</v>
      </c>
      <c r="F399" s="201" t="s">
        <v>151</v>
      </c>
      <c r="G399" s="15"/>
      <c r="H399" s="202">
        <v>787.38999999999999</v>
      </c>
      <c r="I399" s="203"/>
      <c r="J399" s="15"/>
      <c r="K399" s="15"/>
      <c r="L399" s="199"/>
      <c r="M399" s="204"/>
      <c r="N399" s="205"/>
      <c r="O399" s="205"/>
      <c r="P399" s="205"/>
      <c r="Q399" s="205"/>
      <c r="R399" s="205"/>
      <c r="S399" s="205"/>
      <c r="T399" s="206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00" t="s">
        <v>148</v>
      </c>
      <c r="AU399" s="200" t="s">
        <v>86</v>
      </c>
      <c r="AV399" s="15" t="s">
        <v>139</v>
      </c>
      <c r="AW399" s="15" t="s">
        <v>32</v>
      </c>
      <c r="AX399" s="15" t="s">
        <v>84</v>
      </c>
      <c r="AY399" s="200" t="s">
        <v>135</v>
      </c>
    </row>
    <row r="400" s="12" customFormat="1" ht="22.8" customHeight="1">
      <c r="A400" s="12"/>
      <c r="B400" s="155"/>
      <c r="C400" s="12"/>
      <c r="D400" s="156" t="s">
        <v>75</v>
      </c>
      <c r="E400" s="181" t="s">
        <v>527</v>
      </c>
      <c r="F400" s="181" t="s">
        <v>528</v>
      </c>
      <c r="G400" s="12"/>
      <c r="H400" s="12"/>
      <c r="I400" s="158"/>
      <c r="J400" s="182">
        <f>BK400</f>
        <v>0</v>
      </c>
      <c r="K400" s="12"/>
      <c r="L400" s="155"/>
      <c r="M400" s="160"/>
      <c r="N400" s="161"/>
      <c r="O400" s="161"/>
      <c r="P400" s="162">
        <f>SUM(P401:P404)</f>
        <v>0</v>
      </c>
      <c r="Q400" s="161"/>
      <c r="R400" s="162">
        <f>SUM(R401:R404)</f>
        <v>0</v>
      </c>
      <c r="S400" s="161"/>
      <c r="T400" s="163">
        <f>SUM(T401:T404)</f>
        <v>75.599999999999994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156" t="s">
        <v>86</v>
      </c>
      <c r="AT400" s="164" t="s">
        <v>75</v>
      </c>
      <c r="AU400" s="164" t="s">
        <v>84</v>
      </c>
      <c r="AY400" s="156" t="s">
        <v>135</v>
      </c>
      <c r="BK400" s="165">
        <f>SUM(BK401:BK404)</f>
        <v>0</v>
      </c>
    </row>
    <row r="401" s="2" customFormat="1" ht="24.15" customHeight="1">
      <c r="A401" s="38"/>
      <c r="B401" s="166"/>
      <c r="C401" s="167" t="s">
        <v>529</v>
      </c>
      <c r="D401" s="167" t="s">
        <v>136</v>
      </c>
      <c r="E401" s="168" t="s">
        <v>530</v>
      </c>
      <c r="F401" s="169" t="s">
        <v>531</v>
      </c>
      <c r="G401" s="170" t="s">
        <v>168</v>
      </c>
      <c r="H401" s="171">
        <v>630</v>
      </c>
      <c r="I401" s="172"/>
      <c r="J401" s="173">
        <f>ROUND(I401*H401,2)</f>
        <v>0</v>
      </c>
      <c r="K401" s="174"/>
      <c r="L401" s="39"/>
      <c r="M401" s="175" t="s">
        <v>1</v>
      </c>
      <c r="N401" s="176" t="s">
        <v>41</v>
      </c>
      <c r="O401" s="77"/>
      <c r="P401" s="177">
        <f>O401*H401</f>
        <v>0</v>
      </c>
      <c r="Q401" s="177">
        <v>0</v>
      </c>
      <c r="R401" s="177">
        <f>Q401*H401</f>
        <v>0</v>
      </c>
      <c r="S401" s="177">
        <v>0.12</v>
      </c>
      <c r="T401" s="178">
        <f>S401*H401</f>
        <v>75.599999999999994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79" t="s">
        <v>231</v>
      </c>
      <c r="AT401" s="179" t="s">
        <v>136</v>
      </c>
      <c r="AU401" s="179" t="s">
        <v>86</v>
      </c>
      <c r="AY401" s="19" t="s">
        <v>135</v>
      </c>
      <c r="BE401" s="180">
        <f>IF(N401="základní",J401,0)</f>
        <v>0</v>
      </c>
      <c r="BF401" s="180">
        <f>IF(N401="snížená",J401,0)</f>
        <v>0</v>
      </c>
      <c r="BG401" s="180">
        <f>IF(N401="zákl. přenesená",J401,0)</f>
        <v>0</v>
      </c>
      <c r="BH401" s="180">
        <f>IF(N401="sníž. přenesená",J401,0)</f>
        <v>0</v>
      </c>
      <c r="BI401" s="180">
        <f>IF(N401="nulová",J401,0)</f>
        <v>0</v>
      </c>
      <c r="BJ401" s="19" t="s">
        <v>84</v>
      </c>
      <c r="BK401" s="180">
        <f>ROUND(I401*H401,2)</f>
        <v>0</v>
      </c>
      <c r="BL401" s="19" t="s">
        <v>231</v>
      </c>
      <c r="BM401" s="179" t="s">
        <v>532</v>
      </c>
    </row>
    <row r="402" s="13" customFormat="1">
      <c r="A402" s="13"/>
      <c r="B402" s="183"/>
      <c r="C402" s="13"/>
      <c r="D402" s="184" t="s">
        <v>148</v>
      </c>
      <c r="E402" s="185" t="s">
        <v>1</v>
      </c>
      <c r="F402" s="186" t="s">
        <v>309</v>
      </c>
      <c r="G402" s="13"/>
      <c r="H402" s="185" t="s">
        <v>1</v>
      </c>
      <c r="I402" s="187"/>
      <c r="J402" s="13"/>
      <c r="K402" s="13"/>
      <c r="L402" s="183"/>
      <c r="M402" s="188"/>
      <c r="N402" s="189"/>
      <c r="O402" s="189"/>
      <c r="P402" s="189"/>
      <c r="Q402" s="189"/>
      <c r="R402" s="189"/>
      <c r="S402" s="189"/>
      <c r="T402" s="19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5" t="s">
        <v>148</v>
      </c>
      <c r="AU402" s="185" t="s">
        <v>86</v>
      </c>
      <c r="AV402" s="13" t="s">
        <v>84</v>
      </c>
      <c r="AW402" s="13" t="s">
        <v>32</v>
      </c>
      <c r="AX402" s="13" t="s">
        <v>76</v>
      </c>
      <c r="AY402" s="185" t="s">
        <v>135</v>
      </c>
    </row>
    <row r="403" s="14" customFormat="1">
      <c r="A403" s="14"/>
      <c r="B403" s="191"/>
      <c r="C403" s="14"/>
      <c r="D403" s="184" t="s">
        <v>148</v>
      </c>
      <c r="E403" s="192" t="s">
        <v>1</v>
      </c>
      <c r="F403" s="193" t="s">
        <v>335</v>
      </c>
      <c r="G403" s="14"/>
      <c r="H403" s="194">
        <v>630</v>
      </c>
      <c r="I403" s="195"/>
      <c r="J403" s="14"/>
      <c r="K403" s="14"/>
      <c r="L403" s="191"/>
      <c r="M403" s="196"/>
      <c r="N403" s="197"/>
      <c r="O403" s="197"/>
      <c r="P403" s="197"/>
      <c r="Q403" s="197"/>
      <c r="R403" s="197"/>
      <c r="S403" s="197"/>
      <c r="T403" s="19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92" t="s">
        <v>148</v>
      </c>
      <c r="AU403" s="192" t="s">
        <v>86</v>
      </c>
      <c r="AV403" s="14" t="s">
        <v>86</v>
      </c>
      <c r="AW403" s="14" t="s">
        <v>32</v>
      </c>
      <c r="AX403" s="14" t="s">
        <v>76</v>
      </c>
      <c r="AY403" s="192" t="s">
        <v>135</v>
      </c>
    </row>
    <row r="404" s="15" customFormat="1">
      <c r="A404" s="15"/>
      <c r="B404" s="199"/>
      <c r="C404" s="15"/>
      <c r="D404" s="184" t="s">
        <v>148</v>
      </c>
      <c r="E404" s="200" t="s">
        <v>1</v>
      </c>
      <c r="F404" s="201" t="s">
        <v>151</v>
      </c>
      <c r="G404" s="15"/>
      <c r="H404" s="202">
        <v>630</v>
      </c>
      <c r="I404" s="203"/>
      <c r="J404" s="15"/>
      <c r="K404" s="15"/>
      <c r="L404" s="199"/>
      <c r="M404" s="204"/>
      <c r="N404" s="205"/>
      <c r="O404" s="205"/>
      <c r="P404" s="205"/>
      <c r="Q404" s="205"/>
      <c r="R404" s="205"/>
      <c r="S404" s="205"/>
      <c r="T404" s="206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00" t="s">
        <v>148</v>
      </c>
      <c r="AU404" s="200" t="s">
        <v>86</v>
      </c>
      <c r="AV404" s="15" t="s">
        <v>139</v>
      </c>
      <c r="AW404" s="15" t="s">
        <v>32</v>
      </c>
      <c r="AX404" s="15" t="s">
        <v>84</v>
      </c>
      <c r="AY404" s="200" t="s">
        <v>135</v>
      </c>
    </row>
    <row r="405" s="12" customFormat="1" ht="22.8" customHeight="1">
      <c r="A405" s="12"/>
      <c r="B405" s="155"/>
      <c r="C405" s="12"/>
      <c r="D405" s="156" t="s">
        <v>75</v>
      </c>
      <c r="E405" s="181" t="s">
        <v>533</v>
      </c>
      <c r="F405" s="181" t="s">
        <v>534</v>
      </c>
      <c r="G405" s="12"/>
      <c r="H405" s="12"/>
      <c r="I405" s="158"/>
      <c r="J405" s="182">
        <f>BK405</f>
        <v>0</v>
      </c>
      <c r="K405" s="12"/>
      <c r="L405" s="155"/>
      <c r="M405" s="160"/>
      <c r="N405" s="161"/>
      <c r="O405" s="161"/>
      <c r="P405" s="162">
        <f>SUM(P406:P409)</f>
        <v>0</v>
      </c>
      <c r="Q405" s="161"/>
      <c r="R405" s="162">
        <f>SUM(R406:R409)</f>
        <v>0</v>
      </c>
      <c r="S405" s="161"/>
      <c r="T405" s="163">
        <f>SUM(T406:T409)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56" t="s">
        <v>86</v>
      </c>
      <c r="AT405" s="164" t="s">
        <v>75</v>
      </c>
      <c r="AU405" s="164" t="s">
        <v>84</v>
      </c>
      <c r="AY405" s="156" t="s">
        <v>135</v>
      </c>
      <c r="BK405" s="165">
        <f>SUM(BK406:BK409)</f>
        <v>0</v>
      </c>
    </row>
    <row r="406" s="2" customFormat="1" ht="62.7" customHeight="1">
      <c r="A406" s="38"/>
      <c r="B406" s="166"/>
      <c r="C406" s="167" t="s">
        <v>535</v>
      </c>
      <c r="D406" s="167" t="s">
        <v>136</v>
      </c>
      <c r="E406" s="168" t="s">
        <v>536</v>
      </c>
      <c r="F406" s="169" t="s">
        <v>537</v>
      </c>
      <c r="G406" s="170" t="s">
        <v>538</v>
      </c>
      <c r="H406" s="171">
        <v>1</v>
      </c>
      <c r="I406" s="172"/>
      <c r="J406" s="173">
        <f>ROUND(I406*H406,2)</f>
        <v>0</v>
      </c>
      <c r="K406" s="174"/>
      <c r="L406" s="39"/>
      <c r="M406" s="175" t="s">
        <v>1</v>
      </c>
      <c r="N406" s="176" t="s">
        <v>41</v>
      </c>
      <c r="O406" s="77"/>
      <c r="P406" s="177">
        <f>O406*H406</f>
        <v>0</v>
      </c>
      <c r="Q406" s="177">
        <v>0</v>
      </c>
      <c r="R406" s="177">
        <f>Q406*H406</f>
        <v>0</v>
      </c>
      <c r="S406" s="177">
        <v>0</v>
      </c>
      <c r="T406" s="17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79" t="s">
        <v>231</v>
      </c>
      <c r="AT406" s="179" t="s">
        <v>136</v>
      </c>
      <c r="AU406" s="179" t="s">
        <v>86</v>
      </c>
      <c r="AY406" s="19" t="s">
        <v>135</v>
      </c>
      <c r="BE406" s="180">
        <f>IF(N406="základní",J406,0)</f>
        <v>0</v>
      </c>
      <c r="BF406" s="180">
        <f>IF(N406="snížená",J406,0)</f>
        <v>0</v>
      </c>
      <c r="BG406" s="180">
        <f>IF(N406="zákl. přenesená",J406,0)</f>
        <v>0</v>
      </c>
      <c r="BH406" s="180">
        <f>IF(N406="sníž. přenesená",J406,0)</f>
        <v>0</v>
      </c>
      <c r="BI406" s="180">
        <f>IF(N406="nulová",J406,0)</f>
        <v>0</v>
      </c>
      <c r="BJ406" s="19" t="s">
        <v>84</v>
      </c>
      <c r="BK406" s="180">
        <f>ROUND(I406*H406,2)</f>
        <v>0</v>
      </c>
      <c r="BL406" s="19" t="s">
        <v>231</v>
      </c>
      <c r="BM406" s="179" t="s">
        <v>539</v>
      </c>
    </row>
    <row r="407" s="2" customFormat="1">
      <c r="A407" s="38"/>
      <c r="B407" s="39"/>
      <c r="C407" s="38"/>
      <c r="D407" s="184" t="s">
        <v>540</v>
      </c>
      <c r="E407" s="38"/>
      <c r="F407" s="215" t="s">
        <v>541</v>
      </c>
      <c r="G407" s="38"/>
      <c r="H407" s="38"/>
      <c r="I407" s="216"/>
      <c r="J407" s="38"/>
      <c r="K407" s="38"/>
      <c r="L407" s="39"/>
      <c r="M407" s="217"/>
      <c r="N407" s="218"/>
      <c r="O407" s="77"/>
      <c r="P407" s="77"/>
      <c r="Q407" s="77"/>
      <c r="R407" s="77"/>
      <c r="S407" s="77"/>
      <c r="T407" s="7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9" t="s">
        <v>540</v>
      </c>
      <c r="AU407" s="19" t="s">
        <v>86</v>
      </c>
    </row>
    <row r="408" s="2" customFormat="1" ht="62.7" customHeight="1">
      <c r="A408" s="38"/>
      <c r="B408" s="166"/>
      <c r="C408" s="167" t="s">
        <v>542</v>
      </c>
      <c r="D408" s="167" t="s">
        <v>136</v>
      </c>
      <c r="E408" s="168" t="s">
        <v>543</v>
      </c>
      <c r="F408" s="169" t="s">
        <v>544</v>
      </c>
      <c r="G408" s="170" t="s">
        <v>538</v>
      </c>
      <c r="H408" s="171">
        <v>1</v>
      </c>
      <c r="I408" s="172"/>
      <c r="J408" s="173">
        <f>ROUND(I408*H408,2)</f>
        <v>0</v>
      </c>
      <c r="K408" s="174"/>
      <c r="L408" s="39"/>
      <c r="M408" s="175" t="s">
        <v>1</v>
      </c>
      <c r="N408" s="176" t="s">
        <v>41</v>
      </c>
      <c r="O408" s="77"/>
      <c r="P408" s="177">
        <f>O408*H408</f>
        <v>0</v>
      </c>
      <c r="Q408" s="177">
        <v>0</v>
      </c>
      <c r="R408" s="177">
        <f>Q408*H408</f>
        <v>0</v>
      </c>
      <c r="S408" s="177">
        <v>0</v>
      </c>
      <c r="T408" s="17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79" t="s">
        <v>231</v>
      </c>
      <c r="AT408" s="179" t="s">
        <v>136</v>
      </c>
      <c r="AU408" s="179" t="s">
        <v>86</v>
      </c>
      <c r="AY408" s="19" t="s">
        <v>135</v>
      </c>
      <c r="BE408" s="180">
        <f>IF(N408="základní",J408,0)</f>
        <v>0</v>
      </c>
      <c r="BF408" s="180">
        <f>IF(N408="snížená",J408,0)</f>
        <v>0</v>
      </c>
      <c r="BG408" s="180">
        <f>IF(N408="zákl. přenesená",J408,0)</f>
        <v>0</v>
      </c>
      <c r="BH408" s="180">
        <f>IF(N408="sníž. přenesená",J408,0)</f>
        <v>0</v>
      </c>
      <c r="BI408" s="180">
        <f>IF(N408="nulová",J408,0)</f>
        <v>0</v>
      </c>
      <c r="BJ408" s="19" t="s">
        <v>84</v>
      </c>
      <c r="BK408" s="180">
        <f>ROUND(I408*H408,2)</f>
        <v>0</v>
      </c>
      <c r="BL408" s="19" t="s">
        <v>231</v>
      </c>
      <c r="BM408" s="179" t="s">
        <v>545</v>
      </c>
    </row>
    <row r="409" s="2" customFormat="1">
      <c r="A409" s="38"/>
      <c r="B409" s="39"/>
      <c r="C409" s="38"/>
      <c r="D409" s="184" t="s">
        <v>540</v>
      </c>
      <c r="E409" s="38"/>
      <c r="F409" s="215" t="s">
        <v>546</v>
      </c>
      <c r="G409" s="38"/>
      <c r="H409" s="38"/>
      <c r="I409" s="216"/>
      <c r="J409" s="38"/>
      <c r="K409" s="38"/>
      <c r="L409" s="39"/>
      <c r="M409" s="217"/>
      <c r="N409" s="218"/>
      <c r="O409" s="77"/>
      <c r="P409" s="77"/>
      <c r="Q409" s="77"/>
      <c r="R409" s="77"/>
      <c r="S409" s="77"/>
      <c r="T409" s="7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9" t="s">
        <v>540</v>
      </c>
      <c r="AU409" s="19" t="s">
        <v>86</v>
      </c>
    </row>
    <row r="410" s="12" customFormat="1" ht="22.8" customHeight="1">
      <c r="A410" s="12"/>
      <c r="B410" s="155"/>
      <c r="C410" s="12"/>
      <c r="D410" s="156" t="s">
        <v>75</v>
      </c>
      <c r="E410" s="181" t="s">
        <v>547</v>
      </c>
      <c r="F410" s="181" t="s">
        <v>548</v>
      </c>
      <c r="G410" s="12"/>
      <c r="H410" s="12"/>
      <c r="I410" s="158"/>
      <c r="J410" s="182">
        <f>BK410</f>
        <v>0</v>
      </c>
      <c r="K410" s="12"/>
      <c r="L410" s="155"/>
      <c r="M410" s="160"/>
      <c r="N410" s="161"/>
      <c r="O410" s="161"/>
      <c r="P410" s="162">
        <f>P411</f>
        <v>0</v>
      </c>
      <c r="Q410" s="161"/>
      <c r="R410" s="162">
        <f>R411</f>
        <v>0</v>
      </c>
      <c r="S410" s="161"/>
      <c r="T410" s="163">
        <f>T411</f>
        <v>0.092280000000000001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156" t="s">
        <v>86</v>
      </c>
      <c r="AT410" s="164" t="s">
        <v>75</v>
      </c>
      <c r="AU410" s="164" t="s">
        <v>84</v>
      </c>
      <c r="AY410" s="156" t="s">
        <v>135</v>
      </c>
      <c r="BK410" s="165">
        <f>BK411</f>
        <v>0</v>
      </c>
    </row>
    <row r="411" s="2" customFormat="1" ht="16.5" customHeight="1">
      <c r="A411" s="38"/>
      <c r="B411" s="166"/>
      <c r="C411" s="167" t="s">
        <v>549</v>
      </c>
      <c r="D411" s="167" t="s">
        <v>136</v>
      </c>
      <c r="E411" s="168" t="s">
        <v>550</v>
      </c>
      <c r="F411" s="169" t="s">
        <v>551</v>
      </c>
      <c r="G411" s="170" t="s">
        <v>277</v>
      </c>
      <c r="H411" s="171">
        <v>4</v>
      </c>
      <c r="I411" s="172"/>
      <c r="J411" s="173">
        <f>ROUND(I411*H411,2)</f>
        <v>0</v>
      </c>
      <c r="K411" s="174"/>
      <c r="L411" s="39"/>
      <c r="M411" s="175" t="s">
        <v>1</v>
      </c>
      <c r="N411" s="176" t="s">
        <v>41</v>
      </c>
      <c r="O411" s="77"/>
      <c r="P411" s="177">
        <f>O411*H411</f>
        <v>0</v>
      </c>
      <c r="Q411" s="177">
        <v>0</v>
      </c>
      <c r="R411" s="177">
        <f>Q411*H411</f>
        <v>0</v>
      </c>
      <c r="S411" s="177">
        <v>0.02307</v>
      </c>
      <c r="T411" s="178">
        <f>S411*H411</f>
        <v>0.092280000000000001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79" t="s">
        <v>231</v>
      </c>
      <c r="AT411" s="179" t="s">
        <v>136</v>
      </c>
      <c r="AU411" s="179" t="s">
        <v>86</v>
      </c>
      <c r="AY411" s="19" t="s">
        <v>135</v>
      </c>
      <c r="BE411" s="180">
        <f>IF(N411="základní",J411,0)</f>
        <v>0</v>
      </c>
      <c r="BF411" s="180">
        <f>IF(N411="snížená",J411,0)</f>
        <v>0</v>
      </c>
      <c r="BG411" s="180">
        <f>IF(N411="zákl. přenesená",J411,0)</f>
        <v>0</v>
      </c>
      <c r="BH411" s="180">
        <f>IF(N411="sníž. přenesená",J411,0)</f>
        <v>0</v>
      </c>
      <c r="BI411" s="180">
        <f>IF(N411="nulová",J411,0)</f>
        <v>0</v>
      </c>
      <c r="BJ411" s="19" t="s">
        <v>84</v>
      </c>
      <c r="BK411" s="180">
        <f>ROUND(I411*H411,2)</f>
        <v>0</v>
      </c>
      <c r="BL411" s="19" t="s">
        <v>231</v>
      </c>
      <c r="BM411" s="179" t="s">
        <v>552</v>
      </c>
    </row>
    <row r="412" s="12" customFormat="1" ht="22.8" customHeight="1">
      <c r="A412" s="12"/>
      <c r="B412" s="155"/>
      <c r="C412" s="12"/>
      <c r="D412" s="156" t="s">
        <v>75</v>
      </c>
      <c r="E412" s="181" t="s">
        <v>553</v>
      </c>
      <c r="F412" s="181" t="s">
        <v>554</v>
      </c>
      <c r="G412" s="12"/>
      <c r="H412" s="12"/>
      <c r="I412" s="158"/>
      <c r="J412" s="182">
        <f>BK412</f>
        <v>0</v>
      </c>
      <c r="K412" s="12"/>
      <c r="L412" s="155"/>
      <c r="M412" s="160"/>
      <c r="N412" s="161"/>
      <c r="O412" s="161"/>
      <c r="P412" s="162">
        <f>SUM(P413:P414)</f>
        <v>0</v>
      </c>
      <c r="Q412" s="161"/>
      <c r="R412" s="162">
        <f>SUM(R413:R414)</f>
        <v>0</v>
      </c>
      <c r="S412" s="161"/>
      <c r="T412" s="163">
        <f>SUM(T413:T414)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156" t="s">
        <v>86</v>
      </c>
      <c r="AT412" s="164" t="s">
        <v>75</v>
      </c>
      <c r="AU412" s="164" t="s">
        <v>84</v>
      </c>
      <c r="AY412" s="156" t="s">
        <v>135</v>
      </c>
      <c r="BK412" s="165">
        <f>SUM(BK413:BK414)</f>
        <v>0</v>
      </c>
    </row>
    <row r="413" s="2" customFormat="1" ht="49.05" customHeight="1">
      <c r="A413" s="38"/>
      <c r="B413" s="166"/>
      <c r="C413" s="167" t="s">
        <v>555</v>
      </c>
      <c r="D413" s="167" t="s">
        <v>136</v>
      </c>
      <c r="E413" s="168" t="s">
        <v>556</v>
      </c>
      <c r="F413" s="169" t="s">
        <v>557</v>
      </c>
      <c r="G413" s="170" t="s">
        <v>538</v>
      </c>
      <c r="H413" s="171">
        <v>1</v>
      </c>
      <c r="I413" s="172"/>
      <c r="J413" s="173">
        <f>ROUND(I413*H413,2)</f>
        <v>0</v>
      </c>
      <c r="K413" s="174"/>
      <c r="L413" s="39"/>
      <c r="M413" s="175" t="s">
        <v>1</v>
      </c>
      <c r="N413" s="176" t="s">
        <v>41</v>
      </c>
      <c r="O413" s="77"/>
      <c r="P413" s="177">
        <f>O413*H413</f>
        <v>0</v>
      </c>
      <c r="Q413" s="177">
        <v>0</v>
      </c>
      <c r="R413" s="177">
        <f>Q413*H413</f>
        <v>0</v>
      </c>
      <c r="S413" s="177">
        <v>0</v>
      </c>
      <c r="T413" s="17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179" t="s">
        <v>231</v>
      </c>
      <c r="AT413" s="179" t="s">
        <v>136</v>
      </c>
      <c r="AU413" s="179" t="s">
        <v>86</v>
      </c>
      <c r="AY413" s="19" t="s">
        <v>135</v>
      </c>
      <c r="BE413" s="180">
        <f>IF(N413="základní",J413,0)</f>
        <v>0</v>
      </c>
      <c r="BF413" s="180">
        <f>IF(N413="snížená",J413,0)</f>
        <v>0</v>
      </c>
      <c r="BG413" s="180">
        <f>IF(N413="zákl. přenesená",J413,0)</f>
        <v>0</v>
      </c>
      <c r="BH413" s="180">
        <f>IF(N413="sníž. přenesená",J413,0)</f>
        <v>0</v>
      </c>
      <c r="BI413" s="180">
        <f>IF(N413="nulová",J413,0)</f>
        <v>0</v>
      </c>
      <c r="BJ413" s="19" t="s">
        <v>84</v>
      </c>
      <c r="BK413" s="180">
        <f>ROUND(I413*H413,2)</f>
        <v>0</v>
      </c>
      <c r="BL413" s="19" t="s">
        <v>231</v>
      </c>
      <c r="BM413" s="179" t="s">
        <v>558</v>
      </c>
    </row>
    <row r="414" s="2" customFormat="1">
      <c r="A414" s="38"/>
      <c r="B414" s="39"/>
      <c r="C414" s="38"/>
      <c r="D414" s="184" t="s">
        <v>540</v>
      </c>
      <c r="E414" s="38"/>
      <c r="F414" s="215" t="s">
        <v>559</v>
      </c>
      <c r="G414" s="38"/>
      <c r="H414" s="38"/>
      <c r="I414" s="216"/>
      <c r="J414" s="38"/>
      <c r="K414" s="38"/>
      <c r="L414" s="39"/>
      <c r="M414" s="217"/>
      <c r="N414" s="218"/>
      <c r="O414" s="77"/>
      <c r="P414" s="77"/>
      <c r="Q414" s="77"/>
      <c r="R414" s="77"/>
      <c r="S414" s="77"/>
      <c r="T414" s="7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9" t="s">
        <v>540</v>
      </c>
      <c r="AU414" s="19" t="s">
        <v>86</v>
      </c>
    </row>
    <row r="415" s="12" customFormat="1" ht="22.8" customHeight="1">
      <c r="A415" s="12"/>
      <c r="B415" s="155"/>
      <c r="C415" s="12"/>
      <c r="D415" s="156" t="s">
        <v>75</v>
      </c>
      <c r="E415" s="181" t="s">
        <v>560</v>
      </c>
      <c r="F415" s="181" t="s">
        <v>561</v>
      </c>
      <c r="G415" s="12"/>
      <c r="H415" s="12"/>
      <c r="I415" s="158"/>
      <c r="J415" s="182">
        <f>BK415</f>
        <v>0</v>
      </c>
      <c r="K415" s="12"/>
      <c r="L415" s="155"/>
      <c r="M415" s="160"/>
      <c r="N415" s="161"/>
      <c r="O415" s="161"/>
      <c r="P415" s="162">
        <f>SUM(P416:P417)</f>
        <v>0</v>
      </c>
      <c r="Q415" s="161"/>
      <c r="R415" s="162">
        <f>SUM(R416:R417)</f>
        <v>0</v>
      </c>
      <c r="S415" s="161"/>
      <c r="T415" s="163">
        <f>SUM(T416:T417)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156" t="s">
        <v>86</v>
      </c>
      <c r="AT415" s="164" t="s">
        <v>75</v>
      </c>
      <c r="AU415" s="164" t="s">
        <v>84</v>
      </c>
      <c r="AY415" s="156" t="s">
        <v>135</v>
      </c>
      <c r="BK415" s="165">
        <f>SUM(BK416:BK417)</f>
        <v>0</v>
      </c>
    </row>
    <row r="416" s="2" customFormat="1" ht="49.05" customHeight="1">
      <c r="A416" s="38"/>
      <c r="B416" s="166"/>
      <c r="C416" s="167" t="s">
        <v>562</v>
      </c>
      <c r="D416" s="167" t="s">
        <v>136</v>
      </c>
      <c r="E416" s="168" t="s">
        <v>563</v>
      </c>
      <c r="F416" s="169" t="s">
        <v>564</v>
      </c>
      <c r="G416" s="170" t="s">
        <v>538</v>
      </c>
      <c r="H416" s="171">
        <v>1</v>
      </c>
      <c r="I416" s="172"/>
      <c r="J416" s="173">
        <f>ROUND(I416*H416,2)</f>
        <v>0</v>
      </c>
      <c r="K416" s="174"/>
      <c r="L416" s="39"/>
      <c r="M416" s="175" t="s">
        <v>1</v>
      </c>
      <c r="N416" s="176" t="s">
        <v>41</v>
      </c>
      <c r="O416" s="77"/>
      <c r="P416" s="177">
        <f>O416*H416</f>
        <v>0</v>
      </c>
      <c r="Q416" s="177">
        <v>0</v>
      </c>
      <c r="R416" s="177">
        <f>Q416*H416</f>
        <v>0</v>
      </c>
      <c r="S416" s="177">
        <v>0</v>
      </c>
      <c r="T416" s="17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179" t="s">
        <v>231</v>
      </c>
      <c r="AT416" s="179" t="s">
        <v>136</v>
      </c>
      <c r="AU416" s="179" t="s">
        <v>86</v>
      </c>
      <c r="AY416" s="19" t="s">
        <v>135</v>
      </c>
      <c r="BE416" s="180">
        <f>IF(N416="základní",J416,0)</f>
        <v>0</v>
      </c>
      <c r="BF416" s="180">
        <f>IF(N416="snížená",J416,0)</f>
        <v>0</v>
      </c>
      <c r="BG416" s="180">
        <f>IF(N416="zákl. přenesená",J416,0)</f>
        <v>0</v>
      </c>
      <c r="BH416" s="180">
        <f>IF(N416="sníž. přenesená",J416,0)</f>
        <v>0</v>
      </c>
      <c r="BI416" s="180">
        <f>IF(N416="nulová",J416,0)</f>
        <v>0</v>
      </c>
      <c r="BJ416" s="19" t="s">
        <v>84</v>
      </c>
      <c r="BK416" s="180">
        <f>ROUND(I416*H416,2)</f>
        <v>0</v>
      </c>
      <c r="BL416" s="19" t="s">
        <v>231</v>
      </c>
      <c r="BM416" s="179" t="s">
        <v>565</v>
      </c>
    </row>
    <row r="417" s="2" customFormat="1">
      <c r="A417" s="38"/>
      <c r="B417" s="39"/>
      <c r="C417" s="38"/>
      <c r="D417" s="184" t="s">
        <v>540</v>
      </c>
      <c r="E417" s="38"/>
      <c r="F417" s="215" t="s">
        <v>566</v>
      </c>
      <c r="G417" s="38"/>
      <c r="H417" s="38"/>
      <c r="I417" s="216"/>
      <c r="J417" s="38"/>
      <c r="K417" s="38"/>
      <c r="L417" s="39"/>
      <c r="M417" s="217"/>
      <c r="N417" s="218"/>
      <c r="O417" s="77"/>
      <c r="P417" s="77"/>
      <c r="Q417" s="77"/>
      <c r="R417" s="77"/>
      <c r="S417" s="77"/>
      <c r="T417" s="7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9" t="s">
        <v>540</v>
      </c>
      <c r="AU417" s="19" t="s">
        <v>86</v>
      </c>
    </row>
    <row r="418" s="12" customFormat="1" ht="22.8" customHeight="1">
      <c r="A418" s="12"/>
      <c r="B418" s="155"/>
      <c r="C418" s="12"/>
      <c r="D418" s="156" t="s">
        <v>75</v>
      </c>
      <c r="E418" s="181" t="s">
        <v>567</v>
      </c>
      <c r="F418" s="181" t="s">
        <v>568</v>
      </c>
      <c r="G418" s="12"/>
      <c r="H418" s="12"/>
      <c r="I418" s="158"/>
      <c r="J418" s="182">
        <f>BK418</f>
        <v>0</v>
      </c>
      <c r="K418" s="12"/>
      <c r="L418" s="155"/>
      <c r="M418" s="160"/>
      <c r="N418" s="161"/>
      <c r="O418" s="161"/>
      <c r="P418" s="162">
        <f>SUM(P419:P420)</f>
        <v>0</v>
      </c>
      <c r="Q418" s="161"/>
      <c r="R418" s="162">
        <f>SUM(R419:R420)</f>
        <v>0</v>
      </c>
      <c r="S418" s="161"/>
      <c r="T418" s="163">
        <f>SUM(T419:T420)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156" t="s">
        <v>86</v>
      </c>
      <c r="AT418" s="164" t="s">
        <v>75</v>
      </c>
      <c r="AU418" s="164" t="s">
        <v>84</v>
      </c>
      <c r="AY418" s="156" t="s">
        <v>135</v>
      </c>
      <c r="BK418" s="165">
        <f>SUM(BK419:BK420)</f>
        <v>0</v>
      </c>
    </row>
    <row r="419" s="2" customFormat="1" ht="33" customHeight="1">
      <c r="A419" s="38"/>
      <c r="B419" s="166"/>
      <c r="C419" s="167" t="s">
        <v>569</v>
      </c>
      <c r="D419" s="167" t="s">
        <v>136</v>
      </c>
      <c r="E419" s="168" t="s">
        <v>570</v>
      </c>
      <c r="F419" s="169" t="s">
        <v>571</v>
      </c>
      <c r="G419" s="170" t="s">
        <v>538</v>
      </c>
      <c r="H419" s="171">
        <v>1</v>
      </c>
      <c r="I419" s="172"/>
      <c r="J419" s="173">
        <f>ROUND(I419*H419,2)</f>
        <v>0</v>
      </c>
      <c r="K419" s="174"/>
      <c r="L419" s="39"/>
      <c r="M419" s="175" t="s">
        <v>1</v>
      </c>
      <c r="N419" s="176" t="s">
        <v>41</v>
      </c>
      <c r="O419" s="77"/>
      <c r="P419" s="177">
        <f>O419*H419</f>
        <v>0</v>
      </c>
      <c r="Q419" s="177">
        <v>0</v>
      </c>
      <c r="R419" s="177">
        <f>Q419*H419</f>
        <v>0</v>
      </c>
      <c r="S419" s="177">
        <v>0</v>
      </c>
      <c r="T419" s="17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79" t="s">
        <v>231</v>
      </c>
      <c r="AT419" s="179" t="s">
        <v>136</v>
      </c>
      <c r="AU419" s="179" t="s">
        <v>86</v>
      </c>
      <c r="AY419" s="19" t="s">
        <v>135</v>
      </c>
      <c r="BE419" s="180">
        <f>IF(N419="základní",J419,0)</f>
        <v>0</v>
      </c>
      <c r="BF419" s="180">
        <f>IF(N419="snížená",J419,0)</f>
        <v>0</v>
      </c>
      <c r="BG419" s="180">
        <f>IF(N419="zákl. přenesená",J419,0)</f>
        <v>0</v>
      </c>
      <c r="BH419" s="180">
        <f>IF(N419="sníž. přenesená",J419,0)</f>
        <v>0</v>
      </c>
      <c r="BI419" s="180">
        <f>IF(N419="nulová",J419,0)</f>
        <v>0</v>
      </c>
      <c r="BJ419" s="19" t="s">
        <v>84</v>
      </c>
      <c r="BK419" s="180">
        <f>ROUND(I419*H419,2)</f>
        <v>0</v>
      </c>
      <c r="BL419" s="19" t="s">
        <v>231</v>
      </c>
      <c r="BM419" s="179" t="s">
        <v>572</v>
      </c>
    </row>
    <row r="420" s="2" customFormat="1">
      <c r="A420" s="38"/>
      <c r="B420" s="39"/>
      <c r="C420" s="38"/>
      <c r="D420" s="184" t="s">
        <v>540</v>
      </c>
      <c r="E420" s="38"/>
      <c r="F420" s="215" t="s">
        <v>573</v>
      </c>
      <c r="G420" s="38"/>
      <c r="H420" s="38"/>
      <c r="I420" s="216"/>
      <c r="J420" s="38"/>
      <c r="K420" s="38"/>
      <c r="L420" s="39"/>
      <c r="M420" s="217"/>
      <c r="N420" s="218"/>
      <c r="O420" s="77"/>
      <c r="P420" s="77"/>
      <c r="Q420" s="77"/>
      <c r="R420" s="77"/>
      <c r="S420" s="77"/>
      <c r="T420" s="7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9" t="s">
        <v>540</v>
      </c>
      <c r="AU420" s="19" t="s">
        <v>86</v>
      </c>
    </row>
    <row r="421" s="12" customFormat="1" ht="22.8" customHeight="1">
      <c r="A421" s="12"/>
      <c r="B421" s="155"/>
      <c r="C421" s="12"/>
      <c r="D421" s="156" t="s">
        <v>75</v>
      </c>
      <c r="E421" s="181" t="s">
        <v>574</v>
      </c>
      <c r="F421" s="181" t="s">
        <v>575</v>
      </c>
      <c r="G421" s="12"/>
      <c r="H421" s="12"/>
      <c r="I421" s="158"/>
      <c r="J421" s="182">
        <f>BK421</f>
        <v>0</v>
      </c>
      <c r="K421" s="12"/>
      <c r="L421" s="155"/>
      <c r="M421" s="160"/>
      <c r="N421" s="161"/>
      <c r="O421" s="161"/>
      <c r="P421" s="162">
        <f>SUM(P422:P423)</f>
        <v>0</v>
      </c>
      <c r="Q421" s="161"/>
      <c r="R421" s="162">
        <f>SUM(R422:R423)</f>
        <v>0</v>
      </c>
      <c r="S421" s="161"/>
      <c r="T421" s="163">
        <f>SUM(T422:T423)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156" t="s">
        <v>86</v>
      </c>
      <c r="AT421" s="164" t="s">
        <v>75</v>
      </c>
      <c r="AU421" s="164" t="s">
        <v>84</v>
      </c>
      <c r="AY421" s="156" t="s">
        <v>135</v>
      </c>
      <c r="BK421" s="165">
        <f>SUM(BK422:BK423)</f>
        <v>0</v>
      </c>
    </row>
    <row r="422" s="2" customFormat="1" ht="33" customHeight="1">
      <c r="A422" s="38"/>
      <c r="B422" s="166"/>
      <c r="C422" s="167" t="s">
        <v>576</v>
      </c>
      <c r="D422" s="167" t="s">
        <v>136</v>
      </c>
      <c r="E422" s="168" t="s">
        <v>577</v>
      </c>
      <c r="F422" s="169" t="s">
        <v>578</v>
      </c>
      <c r="G422" s="170" t="s">
        <v>538</v>
      </c>
      <c r="H422" s="171">
        <v>1</v>
      </c>
      <c r="I422" s="172"/>
      <c r="J422" s="173">
        <f>ROUND(I422*H422,2)</f>
        <v>0</v>
      </c>
      <c r="K422" s="174"/>
      <c r="L422" s="39"/>
      <c r="M422" s="175" t="s">
        <v>1</v>
      </c>
      <c r="N422" s="176" t="s">
        <v>41</v>
      </c>
      <c r="O422" s="77"/>
      <c r="P422" s="177">
        <f>O422*H422</f>
        <v>0</v>
      </c>
      <c r="Q422" s="177">
        <v>0</v>
      </c>
      <c r="R422" s="177">
        <f>Q422*H422</f>
        <v>0</v>
      </c>
      <c r="S422" s="177">
        <v>0</v>
      </c>
      <c r="T422" s="17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179" t="s">
        <v>231</v>
      </c>
      <c r="AT422" s="179" t="s">
        <v>136</v>
      </c>
      <c r="AU422" s="179" t="s">
        <v>86</v>
      </c>
      <c r="AY422" s="19" t="s">
        <v>135</v>
      </c>
      <c r="BE422" s="180">
        <f>IF(N422="základní",J422,0)</f>
        <v>0</v>
      </c>
      <c r="BF422" s="180">
        <f>IF(N422="snížená",J422,0)</f>
        <v>0</v>
      </c>
      <c r="BG422" s="180">
        <f>IF(N422="zákl. přenesená",J422,0)</f>
        <v>0</v>
      </c>
      <c r="BH422" s="180">
        <f>IF(N422="sníž. přenesená",J422,0)</f>
        <v>0</v>
      </c>
      <c r="BI422" s="180">
        <f>IF(N422="nulová",J422,0)</f>
        <v>0</v>
      </c>
      <c r="BJ422" s="19" t="s">
        <v>84</v>
      </c>
      <c r="BK422" s="180">
        <f>ROUND(I422*H422,2)</f>
        <v>0</v>
      </c>
      <c r="BL422" s="19" t="s">
        <v>231</v>
      </c>
      <c r="BM422" s="179" t="s">
        <v>579</v>
      </c>
    </row>
    <row r="423" s="2" customFormat="1">
      <c r="A423" s="38"/>
      <c r="B423" s="39"/>
      <c r="C423" s="38"/>
      <c r="D423" s="184" t="s">
        <v>540</v>
      </c>
      <c r="E423" s="38"/>
      <c r="F423" s="215" t="s">
        <v>580</v>
      </c>
      <c r="G423" s="38"/>
      <c r="H423" s="38"/>
      <c r="I423" s="216"/>
      <c r="J423" s="38"/>
      <c r="K423" s="38"/>
      <c r="L423" s="39"/>
      <c r="M423" s="217"/>
      <c r="N423" s="218"/>
      <c r="O423" s="77"/>
      <c r="P423" s="77"/>
      <c r="Q423" s="77"/>
      <c r="R423" s="77"/>
      <c r="S423" s="77"/>
      <c r="T423" s="7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9" t="s">
        <v>540</v>
      </c>
      <c r="AU423" s="19" t="s">
        <v>86</v>
      </c>
    </row>
    <row r="424" s="12" customFormat="1" ht="22.8" customHeight="1">
      <c r="A424" s="12"/>
      <c r="B424" s="155"/>
      <c r="C424" s="12"/>
      <c r="D424" s="156" t="s">
        <v>75</v>
      </c>
      <c r="E424" s="181" t="s">
        <v>581</v>
      </c>
      <c r="F424" s="181" t="s">
        <v>582</v>
      </c>
      <c r="G424" s="12"/>
      <c r="H424" s="12"/>
      <c r="I424" s="158"/>
      <c r="J424" s="182">
        <f>BK424</f>
        <v>0</v>
      </c>
      <c r="K424" s="12"/>
      <c r="L424" s="155"/>
      <c r="M424" s="160"/>
      <c r="N424" s="161"/>
      <c r="O424" s="161"/>
      <c r="P424" s="162">
        <f>SUM(P425:P434)</f>
        <v>0</v>
      </c>
      <c r="Q424" s="161"/>
      <c r="R424" s="162">
        <f>SUM(R425:R434)</f>
        <v>0</v>
      </c>
      <c r="S424" s="161"/>
      <c r="T424" s="163">
        <f>SUM(T425:T434)</f>
        <v>17.2134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156" t="s">
        <v>86</v>
      </c>
      <c r="AT424" s="164" t="s">
        <v>75</v>
      </c>
      <c r="AU424" s="164" t="s">
        <v>84</v>
      </c>
      <c r="AY424" s="156" t="s">
        <v>135</v>
      </c>
      <c r="BK424" s="165">
        <f>SUM(BK425:BK434)</f>
        <v>0</v>
      </c>
    </row>
    <row r="425" s="2" customFormat="1" ht="24.15" customHeight="1">
      <c r="A425" s="38"/>
      <c r="B425" s="166"/>
      <c r="C425" s="167" t="s">
        <v>583</v>
      </c>
      <c r="D425" s="167" t="s">
        <v>136</v>
      </c>
      <c r="E425" s="168" t="s">
        <v>584</v>
      </c>
      <c r="F425" s="169" t="s">
        <v>585</v>
      </c>
      <c r="G425" s="170" t="s">
        <v>448</v>
      </c>
      <c r="H425" s="171">
        <v>117</v>
      </c>
      <c r="I425" s="172"/>
      <c r="J425" s="173">
        <f>ROUND(I425*H425,2)</f>
        <v>0</v>
      </c>
      <c r="K425" s="174"/>
      <c r="L425" s="39"/>
      <c r="M425" s="175" t="s">
        <v>1</v>
      </c>
      <c r="N425" s="176" t="s">
        <v>41</v>
      </c>
      <c r="O425" s="77"/>
      <c r="P425" s="177">
        <f>O425*H425</f>
        <v>0</v>
      </c>
      <c r="Q425" s="177">
        <v>0</v>
      </c>
      <c r="R425" s="177">
        <f>Q425*H425</f>
        <v>0</v>
      </c>
      <c r="S425" s="177">
        <v>0.0080000000000000002</v>
      </c>
      <c r="T425" s="178">
        <f>S425*H425</f>
        <v>0.93600000000000005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179" t="s">
        <v>231</v>
      </c>
      <c r="AT425" s="179" t="s">
        <v>136</v>
      </c>
      <c r="AU425" s="179" t="s">
        <v>86</v>
      </c>
      <c r="AY425" s="19" t="s">
        <v>135</v>
      </c>
      <c r="BE425" s="180">
        <f>IF(N425="základní",J425,0)</f>
        <v>0</v>
      </c>
      <c r="BF425" s="180">
        <f>IF(N425="snížená",J425,0)</f>
        <v>0</v>
      </c>
      <c r="BG425" s="180">
        <f>IF(N425="zákl. přenesená",J425,0)</f>
        <v>0</v>
      </c>
      <c r="BH425" s="180">
        <f>IF(N425="sníž. přenesená",J425,0)</f>
        <v>0</v>
      </c>
      <c r="BI425" s="180">
        <f>IF(N425="nulová",J425,0)</f>
        <v>0</v>
      </c>
      <c r="BJ425" s="19" t="s">
        <v>84</v>
      </c>
      <c r="BK425" s="180">
        <f>ROUND(I425*H425,2)</f>
        <v>0</v>
      </c>
      <c r="BL425" s="19" t="s">
        <v>231</v>
      </c>
      <c r="BM425" s="179" t="s">
        <v>586</v>
      </c>
    </row>
    <row r="426" s="14" customFormat="1">
      <c r="A426" s="14"/>
      <c r="B426" s="191"/>
      <c r="C426" s="14"/>
      <c r="D426" s="184" t="s">
        <v>148</v>
      </c>
      <c r="E426" s="192" t="s">
        <v>1</v>
      </c>
      <c r="F426" s="193" t="s">
        <v>587</v>
      </c>
      <c r="G426" s="14"/>
      <c r="H426" s="194">
        <v>117</v>
      </c>
      <c r="I426" s="195"/>
      <c r="J426" s="14"/>
      <c r="K426" s="14"/>
      <c r="L426" s="191"/>
      <c r="M426" s="196"/>
      <c r="N426" s="197"/>
      <c r="O426" s="197"/>
      <c r="P426" s="197"/>
      <c r="Q426" s="197"/>
      <c r="R426" s="197"/>
      <c r="S426" s="197"/>
      <c r="T426" s="198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192" t="s">
        <v>148</v>
      </c>
      <c r="AU426" s="192" t="s">
        <v>86</v>
      </c>
      <c r="AV426" s="14" t="s">
        <v>86</v>
      </c>
      <c r="AW426" s="14" t="s">
        <v>32</v>
      </c>
      <c r="AX426" s="14" t="s">
        <v>76</v>
      </c>
      <c r="AY426" s="192" t="s">
        <v>135</v>
      </c>
    </row>
    <row r="427" s="15" customFormat="1">
      <c r="A427" s="15"/>
      <c r="B427" s="199"/>
      <c r="C427" s="15"/>
      <c r="D427" s="184" t="s">
        <v>148</v>
      </c>
      <c r="E427" s="200" t="s">
        <v>1</v>
      </c>
      <c r="F427" s="201" t="s">
        <v>151</v>
      </c>
      <c r="G427" s="15"/>
      <c r="H427" s="202">
        <v>117</v>
      </c>
      <c r="I427" s="203"/>
      <c r="J427" s="15"/>
      <c r="K427" s="15"/>
      <c r="L427" s="199"/>
      <c r="M427" s="204"/>
      <c r="N427" s="205"/>
      <c r="O427" s="205"/>
      <c r="P427" s="205"/>
      <c r="Q427" s="205"/>
      <c r="R427" s="205"/>
      <c r="S427" s="205"/>
      <c r="T427" s="206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00" t="s">
        <v>148</v>
      </c>
      <c r="AU427" s="200" t="s">
        <v>86</v>
      </c>
      <c r="AV427" s="15" t="s">
        <v>139</v>
      </c>
      <c r="AW427" s="15" t="s">
        <v>32</v>
      </c>
      <c r="AX427" s="15" t="s">
        <v>84</v>
      </c>
      <c r="AY427" s="200" t="s">
        <v>135</v>
      </c>
    </row>
    <row r="428" s="2" customFormat="1" ht="16.5" customHeight="1">
      <c r="A428" s="38"/>
      <c r="B428" s="166"/>
      <c r="C428" s="167" t="s">
        <v>588</v>
      </c>
      <c r="D428" s="167" t="s">
        <v>136</v>
      </c>
      <c r="E428" s="168" t="s">
        <v>589</v>
      </c>
      <c r="F428" s="169" t="s">
        <v>590</v>
      </c>
      <c r="G428" s="170" t="s">
        <v>168</v>
      </c>
      <c r="H428" s="171">
        <v>1085.1600000000001</v>
      </c>
      <c r="I428" s="172"/>
      <c r="J428" s="173">
        <f>ROUND(I428*H428,2)</f>
        <v>0</v>
      </c>
      <c r="K428" s="174"/>
      <c r="L428" s="39"/>
      <c r="M428" s="175" t="s">
        <v>1</v>
      </c>
      <c r="N428" s="176" t="s">
        <v>41</v>
      </c>
      <c r="O428" s="77"/>
      <c r="P428" s="177">
        <f>O428*H428</f>
        <v>0</v>
      </c>
      <c r="Q428" s="177">
        <v>0</v>
      </c>
      <c r="R428" s="177">
        <f>Q428*H428</f>
        <v>0</v>
      </c>
      <c r="S428" s="177">
        <v>0.014999999999999999</v>
      </c>
      <c r="T428" s="178">
        <f>S428*H428</f>
        <v>16.2774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179" t="s">
        <v>231</v>
      </c>
      <c r="AT428" s="179" t="s">
        <v>136</v>
      </c>
      <c r="AU428" s="179" t="s">
        <v>86</v>
      </c>
      <c r="AY428" s="19" t="s">
        <v>135</v>
      </c>
      <c r="BE428" s="180">
        <f>IF(N428="základní",J428,0)</f>
        <v>0</v>
      </c>
      <c r="BF428" s="180">
        <f>IF(N428="snížená",J428,0)</f>
        <v>0</v>
      </c>
      <c r="BG428" s="180">
        <f>IF(N428="zákl. přenesená",J428,0)</f>
        <v>0</v>
      </c>
      <c r="BH428" s="180">
        <f>IF(N428="sníž. přenesená",J428,0)</f>
        <v>0</v>
      </c>
      <c r="BI428" s="180">
        <f>IF(N428="nulová",J428,0)</f>
        <v>0</v>
      </c>
      <c r="BJ428" s="19" t="s">
        <v>84</v>
      </c>
      <c r="BK428" s="180">
        <f>ROUND(I428*H428,2)</f>
        <v>0</v>
      </c>
      <c r="BL428" s="19" t="s">
        <v>231</v>
      </c>
      <c r="BM428" s="179" t="s">
        <v>591</v>
      </c>
    </row>
    <row r="429" s="14" customFormat="1">
      <c r="A429" s="14"/>
      <c r="B429" s="191"/>
      <c r="C429" s="14"/>
      <c r="D429" s="184" t="s">
        <v>148</v>
      </c>
      <c r="E429" s="192" t="s">
        <v>1</v>
      </c>
      <c r="F429" s="193" t="s">
        <v>592</v>
      </c>
      <c r="G429" s="14"/>
      <c r="H429" s="194">
        <v>112.99500000000001</v>
      </c>
      <c r="I429" s="195"/>
      <c r="J429" s="14"/>
      <c r="K429" s="14"/>
      <c r="L429" s="191"/>
      <c r="M429" s="196"/>
      <c r="N429" s="197"/>
      <c r="O429" s="197"/>
      <c r="P429" s="197"/>
      <c r="Q429" s="197"/>
      <c r="R429" s="197"/>
      <c r="S429" s="197"/>
      <c r="T429" s="19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192" t="s">
        <v>148</v>
      </c>
      <c r="AU429" s="192" t="s">
        <v>86</v>
      </c>
      <c r="AV429" s="14" t="s">
        <v>86</v>
      </c>
      <c r="AW429" s="14" t="s">
        <v>32</v>
      </c>
      <c r="AX429" s="14" t="s">
        <v>76</v>
      </c>
      <c r="AY429" s="192" t="s">
        <v>135</v>
      </c>
    </row>
    <row r="430" s="14" customFormat="1">
      <c r="A430" s="14"/>
      <c r="B430" s="191"/>
      <c r="C430" s="14"/>
      <c r="D430" s="184" t="s">
        <v>148</v>
      </c>
      <c r="E430" s="192" t="s">
        <v>1</v>
      </c>
      <c r="F430" s="193" t="s">
        <v>526</v>
      </c>
      <c r="G430" s="14"/>
      <c r="H430" s="194">
        <v>34.649999999999999</v>
      </c>
      <c r="I430" s="195"/>
      <c r="J430" s="14"/>
      <c r="K430" s="14"/>
      <c r="L430" s="191"/>
      <c r="M430" s="196"/>
      <c r="N430" s="197"/>
      <c r="O430" s="197"/>
      <c r="P430" s="197"/>
      <c r="Q430" s="197"/>
      <c r="R430" s="197"/>
      <c r="S430" s="197"/>
      <c r="T430" s="19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92" t="s">
        <v>148</v>
      </c>
      <c r="AU430" s="192" t="s">
        <v>86</v>
      </c>
      <c r="AV430" s="14" t="s">
        <v>86</v>
      </c>
      <c r="AW430" s="14" t="s">
        <v>32</v>
      </c>
      <c r="AX430" s="14" t="s">
        <v>76</v>
      </c>
      <c r="AY430" s="192" t="s">
        <v>135</v>
      </c>
    </row>
    <row r="431" s="14" customFormat="1">
      <c r="A431" s="14"/>
      <c r="B431" s="191"/>
      <c r="C431" s="14"/>
      <c r="D431" s="184" t="s">
        <v>148</v>
      </c>
      <c r="E431" s="192" t="s">
        <v>1</v>
      </c>
      <c r="F431" s="193" t="s">
        <v>518</v>
      </c>
      <c r="G431" s="14"/>
      <c r="H431" s="194">
        <v>763.755</v>
      </c>
      <c r="I431" s="195"/>
      <c r="J431" s="14"/>
      <c r="K431" s="14"/>
      <c r="L431" s="191"/>
      <c r="M431" s="196"/>
      <c r="N431" s="197"/>
      <c r="O431" s="197"/>
      <c r="P431" s="197"/>
      <c r="Q431" s="197"/>
      <c r="R431" s="197"/>
      <c r="S431" s="197"/>
      <c r="T431" s="19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192" t="s">
        <v>148</v>
      </c>
      <c r="AU431" s="192" t="s">
        <v>86</v>
      </c>
      <c r="AV431" s="14" t="s">
        <v>86</v>
      </c>
      <c r="AW431" s="14" t="s">
        <v>32</v>
      </c>
      <c r="AX431" s="14" t="s">
        <v>76</v>
      </c>
      <c r="AY431" s="192" t="s">
        <v>135</v>
      </c>
    </row>
    <row r="432" s="14" customFormat="1">
      <c r="A432" s="14"/>
      <c r="B432" s="191"/>
      <c r="C432" s="14"/>
      <c r="D432" s="184" t="s">
        <v>148</v>
      </c>
      <c r="E432" s="192" t="s">
        <v>1</v>
      </c>
      <c r="F432" s="193" t="s">
        <v>519</v>
      </c>
      <c r="G432" s="14"/>
      <c r="H432" s="194">
        <v>204.12000000000001</v>
      </c>
      <c r="I432" s="195"/>
      <c r="J432" s="14"/>
      <c r="K432" s="14"/>
      <c r="L432" s="191"/>
      <c r="M432" s="196"/>
      <c r="N432" s="197"/>
      <c r="O432" s="197"/>
      <c r="P432" s="197"/>
      <c r="Q432" s="197"/>
      <c r="R432" s="197"/>
      <c r="S432" s="197"/>
      <c r="T432" s="19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192" t="s">
        <v>148</v>
      </c>
      <c r="AU432" s="192" t="s">
        <v>86</v>
      </c>
      <c r="AV432" s="14" t="s">
        <v>86</v>
      </c>
      <c r="AW432" s="14" t="s">
        <v>32</v>
      </c>
      <c r="AX432" s="14" t="s">
        <v>76</v>
      </c>
      <c r="AY432" s="192" t="s">
        <v>135</v>
      </c>
    </row>
    <row r="433" s="14" customFormat="1">
      <c r="A433" s="14"/>
      <c r="B433" s="191"/>
      <c r="C433" s="14"/>
      <c r="D433" s="184" t="s">
        <v>148</v>
      </c>
      <c r="E433" s="192" t="s">
        <v>1</v>
      </c>
      <c r="F433" s="193" t="s">
        <v>520</v>
      </c>
      <c r="G433" s="14"/>
      <c r="H433" s="194">
        <v>-30.359999999999999</v>
      </c>
      <c r="I433" s="195"/>
      <c r="J433" s="14"/>
      <c r="K433" s="14"/>
      <c r="L433" s="191"/>
      <c r="M433" s="196"/>
      <c r="N433" s="197"/>
      <c r="O433" s="197"/>
      <c r="P433" s="197"/>
      <c r="Q433" s="197"/>
      <c r="R433" s="197"/>
      <c r="S433" s="197"/>
      <c r="T433" s="19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2" t="s">
        <v>148</v>
      </c>
      <c r="AU433" s="192" t="s">
        <v>86</v>
      </c>
      <c r="AV433" s="14" t="s">
        <v>86</v>
      </c>
      <c r="AW433" s="14" t="s">
        <v>32</v>
      </c>
      <c r="AX433" s="14" t="s">
        <v>76</v>
      </c>
      <c r="AY433" s="192" t="s">
        <v>135</v>
      </c>
    </row>
    <row r="434" s="15" customFormat="1">
      <c r="A434" s="15"/>
      <c r="B434" s="199"/>
      <c r="C434" s="15"/>
      <c r="D434" s="184" t="s">
        <v>148</v>
      </c>
      <c r="E434" s="200" t="s">
        <v>1</v>
      </c>
      <c r="F434" s="201" t="s">
        <v>151</v>
      </c>
      <c r="G434" s="15"/>
      <c r="H434" s="202">
        <v>1085.1600000000001</v>
      </c>
      <c r="I434" s="203"/>
      <c r="J434" s="15"/>
      <c r="K434" s="15"/>
      <c r="L434" s="199"/>
      <c r="M434" s="204"/>
      <c r="N434" s="205"/>
      <c r="O434" s="205"/>
      <c r="P434" s="205"/>
      <c r="Q434" s="205"/>
      <c r="R434" s="205"/>
      <c r="S434" s="205"/>
      <c r="T434" s="206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00" t="s">
        <v>148</v>
      </c>
      <c r="AU434" s="200" t="s">
        <v>86</v>
      </c>
      <c r="AV434" s="15" t="s">
        <v>139</v>
      </c>
      <c r="AW434" s="15" t="s">
        <v>32</v>
      </c>
      <c r="AX434" s="15" t="s">
        <v>84</v>
      </c>
      <c r="AY434" s="200" t="s">
        <v>135</v>
      </c>
    </row>
    <row r="435" s="12" customFormat="1" ht="22.8" customHeight="1">
      <c r="A435" s="12"/>
      <c r="B435" s="155"/>
      <c r="C435" s="12"/>
      <c r="D435" s="156" t="s">
        <v>75</v>
      </c>
      <c r="E435" s="181" t="s">
        <v>593</v>
      </c>
      <c r="F435" s="181" t="s">
        <v>594</v>
      </c>
      <c r="G435" s="12"/>
      <c r="H435" s="12"/>
      <c r="I435" s="158"/>
      <c r="J435" s="182">
        <f>BK435</f>
        <v>0</v>
      </c>
      <c r="K435" s="12"/>
      <c r="L435" s="155"/>
      <c r="M435" s="160"/>
      <c r="N435" s="161"/>
      <c r="O435" s="161"/>
      <c r="P435" s="162">
        <f>SUM(P436:P443)</f>
        <v>0</v>
      </c>
      <c r="Q435" s="161"/>
      <c r="R435" s="162">
        <f>SUM(R436:R443)</f>
        <v>0</v>
      </c>
      <c r="S435" s="161"/>
      <c r="T435" s="163">
        <f>SUM(T436:T443)</f>
        <v>70.929090000000002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156" t="s">
        <v>86</v>
      </c>
      <c r="AT435" s="164" t="s">
        <v>75</v>
      </c>
      <c r="AU435" s="164" t="s">
        <v>84</v>
      </c>
      <c r="AY435" s="156" t="s">
        <v>135</v>
      </c>
      <c r="BK435" s="165">
        <f>SUM(BK436:BK443)</f>
        <v>0</v>
      </c>
    </row>
    <row r="436" s="2" customFormat="1" ht="16.5" customHeight="1">
      <c r="A436" s="38"/>
      <c r="B436" s="166"/>
      <c r="C436" s="167" t="s">
        <v>595</v>
      </c>
      <c r="D436" s="167" t="s">
        <v>136</v>
      </c>
      <c r="E436" s="168" t="s">
        <v>596</v>
      </c>
      <c r="F436" s="169" t="s">
        <v>597</v>
      </c>
      <c r="G436" s="170" t="s">
        <v>168</v>
      </c>
      <c r="H436" s="171">
        <v>3.5</v>
      </c>
      <c r="I436" s="172"/>
      <c r="J436" s="173">
        <f>ROUND(I436*H436,2)</f>
        <v>0</v>
      </c>
      <c r="K436" s="174"/>
      <c r="L436" s="39"/>
      <c r="M436" s="175" t="s">
        <v>1</v>
      </c>
      <c r="N436" s="176" t="s">
        <v>41</v>
      </c>
      <c r="O436" s="77"/>
      <c r="P436" s="177">
        <f>O436*H436</f>
        <v>0</v>
      </c>
      <c r="Q436" s="177">
        <v>0</v>
      </c>
      <c r="R436" s="177">
        <f>Q436*H436</f>
        <v>0</v>
      </c>
      <c r="S436" s="177">
        <v>0.0275</v>
      </c>
      <c r="T436" s="178">
        <f>S436*H436</f>
        <v>0.096250000000000002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179" t="s">
        <v>231</v>
      </c>
      <c r="AT436" s="179" t="s">
        <v>136</v>
      </c>
      <c r="AU436" s="179" t="s">
        <v>86</v>
      </c>
      <c r="AY436" s="19" t="s">
        <v>135</v>
      </c>
      <c r="BE436" s="180">
        <f>IF(N436="základní",J436,0)</f>
        <v>0</v>
      </c>
      <c r="BF436" s="180">
        <f>IF(N436="snížená",J436,0)</f>
        <v>0</v>
      </c>
      <c r="BG436" s="180">
        <f>IF(N436="zákl. přenesená",J436,0)</f>
        <v>0</v>
      </c>
      <c r="BH436" s="180">
        <f>IF(N436="sníž. přenesená",J436,0)</f>
        <v>0</v>
      </c>
      <c r="BI436" s="180">
        <f>IF(N436="nulová",J436,0)</f>
        <v>0</v>
      </c>
      <c r="BJ436" s="19" t="s">
        <v>84</v>
      </c>
      <c r="BK436" s="180">
        <f>ROUND(I436*H436,2)</f>
        <v>0</v>
      </c>
      <c r="BL436" s="19" t="s">
        <v>231</v>
      </c>
      <c r="BM436" s="179" t="s">
        <v>598</v>
      </c>
    </row>
    <row r="437" s="13" customFormat="1">
      <c r="A437" s="13"/>
      <c r="B437" s="183"/>
      <c r="C437" s="13"/>
      <c r="D437" s="184" t="s">
        <v>148</v>
      </c>
      <c r="E437" s="185" t="s">
        <v>1</v>
      </c>
      <c r="F437" s="186" t="s">
        <v>206</v>
      </c>
      <c r="G437" s="13"/>
      <c r="H437" s="185" t="s">
        <v>1</v>
      </c>
      <c r="I437" s="187"/>
      <c r="J437" s="13"/>
      <c r="K437" s="13"/>
      <c r="L437" s="183"/>
      <c r="M437" s="188"/>
      <c r="N437" s="189"/>
      <c r="O437" s="189"/>
      <c r="P437" s="189"/>
      <c r="Q437" s="189"/>
      <c r="R437" s="189"/>
      <c r="S437" s="189"/>
      <c r="T437" s="19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5" t="s">
        <v>148</v>
      </c>
      <c r="AU437" s="185" t="s">
        <v>86</v>
      </c>
      <c r="AV437" s="13" t="s">
        <v>84</v>
      </c>
      <c r="AW437" s="13" t="s">
        <v>32</v>
      </c>
      <c r="AX437" s="13" t="s">
        <v>76</v>
      </c>
      <c r="AY437" s="185" t="s">
        <v>135</v>
      </c>
    </row>
    <row r="438" s="14" customFormat="1">
      <c r="A438" s="14"/>
      <c r="B438" s="191"/>
      <c r="C438" s="14"/>
      <c r="D438" s="184" t="s">
        <v>148</v>
      </c>
      <c r="E438" s="192" t="s">
        <v>1</v>
      </c>
      <c r="F438" s="193" t="s">
        <v>599</v>
      </c>
      <c r="G438" s="14"/>
      <c r="H438" s="194">
        <v>3.5</v>
      </c>
      <c r="I438" s="195"/>
      <c r="J438" s="14"/>
      <c r="K438" s="14"/>
      <c r="L438" s="191"/>
      <c r="M438" s="196"/>
      <c r="N438" s="197"/>
      <c r="O438" s="197"/>
      <c r="P438" s="197"/>
      <c r="Q438" s="197"/>
      <c r="R438" s="197"/>
      <c r="S438" s="197"/>
      <c r="T438" s="198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192" t="s">
        <v>148</v>
      </c>
      <c r="AU438" s="192" t="s">
        <v>86</v>
      </c>
      <c r="AV438" s="14" t="s">
        <v>86</v>
      </c>
      <c r="AW438" s="14" t="s">
        <v>32</v>
      </c>
      <c r="AX438" s="14" t="s">
        <v>76</v>
      </c>
      <c r="AY438" s="192" t="s">
        <v>135</v>
      </c>
    </row>
    <row r="439" s="15" customFormat="1">
      <c r="A439" s="15"/>
      <c r="B439" s="199"/>
      <c r="C439" s="15"/>
      <c r="D439" s="184" t="s">
        <v>148</v>
      </c>
      <c r="E439" s="200" t="s">
        <v>1</v>
      </c>
      <c r="F439" s="201" t="s">
        <v>151</v>
      </c>
      <c r="G439" s="15"/>
      <c r="H439" s="202">
        <v>3.5</v>
      </c>
      <c r="I439" s="203"/>
      <c r="J439" s="15"/>
      <c r="K439" s="15"/>
      <c r="L439" s="199"/>
      <c r="M439" s="204"/>
      <c r="N439" s="205"/>
      <c r="O439" s="205"/>
      <c r="P439" s="205"/>
      <c r="Q439" s="205"/>
      <c r="R439" s="205"/>
      <c r="S439" s="205"/>
      <c r="T439" s="206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00" t="s">
        <v>148</v>
      </c>
      <c r="AU439" s="200" t="s">
        <v>86</v>
      </c>
      <c r="AV439" s="15" t="s">
        <v>139</v>
      </c>
      <c r="AW439" s="15" t="s">
        <v>32</v>
      </c>
      <c r="AX439" s="15" t="s">
        <v>84</v>
      </c>
      <c r="AY439" s="200" t="s">
        <v>135</v>
      </c>
    </row>
    <row r="440" s="2" customFormat="1" ht="16.5" customHeight="1">
      <c r="A440" s="38"/>
      <c r="B440" s="166"/>
      <c r="C440" s="167" t="s">
        <v>600</v>
      </c>
      <c r="D440" s="167" t="s">
        <v>136</v>
      </c>
      <c r="E440" s="168" t="s">
        <v>601</v>
      </c>
      <c r="F440" s="169" t="s">
        <v>602</v>
      </c>
      <c r="G440" s="170" t="s">
        <v>277</v>
      </c>
      <c r="H440" s="171">
        <v>2</v>
      </c>
      <c r="I440" s="172"/>
      <c r="J440" s="173">
        <f>ROUND(I440*H440,2)</f>
        <v>0</v>
      </c>
      <c r="K440" s="174"/>
      <c r="L440" s="39"/>
      <c r="M440" s="175" t="s">
        <v>1</v>
      </c>
      <c r="N440" s="176" t="s">
        <v>41</v>
      </c>
      <c r="O440" s="77"/>
      <c r="P440" s="177">
        <f>O440*H440</f>
        <v>0</v>
      </c>
      <c r="Q440" s="177">
        <v>0</v>
      </c>
      <c r="R440" s="177">
        <f>Q440*H440</f>
        <v>0</v>
      </c>
      <c r="S440" s="177">
        <v>0.042099999999999999</v>
      </c>
      <c r="T440" s="178">
        <f>S440*H440</f>
        <v>0.084199999999999997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79" t="s">
        <v>231</v>
      </c>
      <c r="AT440" s="179" t="s">
        <v>136</v>
      </c>
      <c r="AU440" s="179" t="s">
        <v>86</v>
      </c>
      <c r="AY440" s="19" t="s">
        <v>135</v>
      </c>
      <c r="BE440" s="180">
        <f>IF(N440="základní",J440,0)</f>
        <v>0</v>
      </c>
      <c r="BF440" s="180">
        <f>IF(N440="snížená",J440,0)</f>
        <v>0</v>
      </c>
      <c r="BG440" s="180">
        <f>IF(N440="zákl. přenesená",J440,0)</f>
        <v>0</v>
      </c>
      <c r="BH440" s="180">
        <f>IF(N440="sníž. přenesená",J440,0)</f>
        <v>0</v>
      </c>
      <c r="BI440" s="180">
        <f>IF(N440="nulová",J440,0)</f>
        <v>0</v>
      </c>
      <c r="BJ440" s="19" t="s">
        <v>84</v>
      </c>
      <c r="BK440" s="180">
        <f>ROUND(I440*H440,2)</f>
        <v>0</v>
      </c>
      <c r="BL440" s="19" t="s">
        <v>231</v>
      </c>
      <c r="BM440" s="179" t="s">
        <v>603</v>
      </c>
    </row>
    <row r="441" s="2" customFormat="1" ht="24.15" customHeight="1">
      <c r="A441" s="38"/>
      <c r="B441" s="166"/>
      <c r="C441" s="167" t="s">
        <v>604</v>
      </c>
      <c r="D441" s="167" t="s">
        <v>136</v>
      </c>
      <c r="E441" s="168" t="s">
        <v>605</v>
      </c>
      <c r="F441" s="169" t="s">
        <v>606</v>
      </c>
      <c r="G441" s="170" t="s">
        <v>448</v>
      </c>
      <c r="H441" s="171">
        <v>858.60000000000002</v>
      </c>
      <c r="I441" s="172"/>
      <c r="J441" s="173">
        <f>ROUND(I441*H441,2)</f>
        <v>0</v>
      </c>
      <c r="K441" s="174"/>
      <c r="L441" s="39"/>
      <c r="M441" s="175" t="s">
        <v>1</v>
      </c>
      <c r="N441" s="176" t="s">
        <v>41</v>
      </c>
      <c r="O441" s="77"/>
      <c r="P441" s="177">
        <f>O441*H441</f>
        <v>0</v>
      </c>
      <c r="Q441" s="177">
        <v>0</v>
      </c>
      <c r="R441" s="177">
        <f>Q441*H441</f>
        <v>0</v>
      </c>
      <c r="S441" s="177">
        <v>0.082400000000000001</v>
      </c>
      <c r="T441" s="178">
        <f>S441*H441</f>
        <v>70.748640000000009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179" t="s">
        <v>231</v>
      </c>
      <c r="AT441" s="179" t="s">
        <v>136</v>
      </c>
      <c r="AU441" s="179" t="s">
        <v>86</v>
      </c>
      <c r="AY441" s="19" t="s">
        <v>135</v>
      </c>
      <c r="BE441" s="180">
        <f>IF(N441="základní",J441,0)</f>
        <v>0</v>
      </c>
      <c r="BF441" s="180">
        <f>IF(N441="snížená",J441,0)</f>
        <v>0</v>
      </c>
      <c r="BG441" s="180">
        <f>IF(N441="zákl. přenesená",J441,0)</f>
        <v>0</v>
      </c>
      <c r="BH441" s="180">
        <f>IF(N441="sníž. přenesená",J441,0)</f>
        <v>0</v>
      </c>
      <c r="BI441" s="180">
        <f>IF(N441="nulová",J441,0)</f>
        <v>0</v>
      </c>
      <c r="BJ441" s="19" t="s">
        <v>84</v>
      </c>
      <c r="BK441" s="180">
        <f>ROUND(I441*H441,2)</f>
        <v>0</v>
      </c>
      <c r="BL441" s="19" t="s">
        <v>231</v>
      </c>
      <c r="BM441" s="179" t="s">
        <v>607</v>
      </c>
    </row>
    <row r="442" s="14" customFormat="1">
      <c r="A442" s="14"/>
      <c r="B442" s="191"/>
      <c r="C442" s="14"/>
      <c r="D442" s="184" t="s">
        <v>148</v>
      </c>
      <c r="E442" s="192" t="s">
        <v>1</v>
      </c>
      <c r="F442" s="193" t="s">
        <v>608</v>
      </c>
      <c r="G442" s="14"/>
      <c r="H442" s="194">
        <v>858.60000000000002</v>
      </c>
      <c r="I442" s="195"/>
      <c r="J442" s="14"/>
      <c r="K442" s="14"/>
      <c r="L442" s="191"/>
      <c r="M442" s="196"/>
      <c r="N442" s="197"/>
      <c r="O442" s="197"/>
      <c r="P442" s="197"/>
      <c r="Q442" s="197"/>
      <c r="R442" s="197"/>
      <c r="S442" s="197"/>
      <c r="T442" s="19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192" t="s">
        <v>148</v>
      </c>
      <c r="AU442" s="192" t="s">
        <v>86</v>
      </c>
      <c r="AV442" s="14" t="s">
        <v>86</v>
      </c>
      <c r="AW442" s="14" t="s">
        <v>32</v>
      </c>
      <c r="AX442" s="14" t="s">
        <v>76</v>
      </c>
      <c r="AY442" s="192" t="s">
        <v>135</v>
      </c>
    </row>
    <row r="443" s="15" customFormat="1">
      <c r="A443" s="15"/>
      <c r="B443" s="199"/>
      <c r="C443" s="15"/>
      <c r="D443" s="184" t="s">
        <v>148</v>
      </c>
      <c r="E443" s="200" t="s">
        <v>1</v>
      </c>
      <c r="F443" s="201" t="s">
        <v>151</v>
      </c>
      <c r="G443" s="15"/>
      <c r="H443" s="202">
        <v>858.60000000000002</v>
      </c>
      <c r="I443" s="203"/>
      <c r="J443" s="15"/>
      <c r="K443" s="15"/>
      <c r="L443" s="199"/>
      <c r="M443" s="204"/>
      <c r="N443" s="205"/>
      <c r="O443" s="205"/>
      <c r="P443" s="205"/>
      <c r="Q443" s="205"/>
      <c r="R443" s="205"/>
      <c r="S443" s="205"/>
      <c r="T443" s="206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00" t="s">
        <v>148</v>
      </c>
      <c r="AU443" s="200" t="s">
        <v>86</v>
      </c>
      <c r="AV443" s="15" t="s">
        <v>139</v>
      </c>
      <c r="AW443" s="15" t="s">
        <v>32</v>
      </c>
      <c r="AX443" s="15" t="s">
        <v>84</v>
      </c>
      <c r="AY443" s="200" t="s">
        <v>135</v>
      </c>
    </row>
    <row r="444" s="12" customFormat="1" ht="22.8" customHeight="1">
      <c r="A444" s="12"/>
      <c r="B444" s="155"/>
      <c r="C444" s="12"/>
      <c r="D444" s="156" t="s">
        <v>75</v>
      </c>
      <c r="E444" s="181" t="s">
        <v>609</v>
      </c>
      <c r="F444" s="181" t="s">
        <v>610</v>
      </c>
      <c r="G444" s="12"/>
      <c r="H444" s="12"/>
      <c r="I444" s="158"/>
      <c r="J444" s="182">
        <f>BK444</f>
        <v>0</v>
      </c>
      <c r="K444" s="12"/>
      <c r="L444" s="155"/>
      <c r="M444" s="160"/>
      <c r="N444" s="161"/>
      <c r="O444" s="161"/>
      <c r="P444" s="162">
        <f>SUM(P445:P468)</f>
        <v>0</v>
      </c>
      <c r="Q444" s="161"/>
      <c r="R444" s="162">
        <f>SUM(R445:R468)</f>
        <v>0</v>
      </c>
      <c r="S444" s="161"/>
      <c r="T444" s="163">
        <f>SUM(T445:T468)</f>
        <v>1.8037253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56" t="s">
        <v>86</v>
      </c>
      <c r="AT444" s="164" t="s">
        <v>75</v>
      </c>
      <c r="AU444" s="164" t="s">
        <v>84</v>
      </c>
      <c r="AY444" s="156" t="s">
        <v>135</v>
      </c>
      <c r="BK444" s="165">
        <f>SUM(BK445:BK468)</f>
        <v>0</v>
      </c>
    </row>
    <row r="445" s="2" customFormat="1" ht="16.5" customHeight="1">
      <c r="A445" s="38"/>
      <c r="B445" s="166"/>
      <c r="C445" s="167" t="s">
        <v>611</v>
      </c>
      <c r="D445" s="167" t="s">
        <v>136</v>
      </c>
      <c r="E445" s="168" t="s">
        <v>612</v>
      </c>
      <c r="F445" s="169" t="s">
        <v>613</v>
      </c>
      <c r="G445" s="170" t="s">
        <v>168</v>
      </c>
      <c r="H445" s="171">
        <v>112.99500000000001</v>
      </c>
      <c r="I445" s="172"/>
      <c r="J445" s="173">
        <f>ROUND(I445*H445,2)</f>
        <v>0</v>
      </c>
      <c r="K445" s="174"/>
      <c r="L445" s="39"/>
      <c r="M445" s="175" t="s">
        <v>1</v>
      </c>
      <c r="N445" s="176" t="s">
        <v>41</v>
      </c>
      <c r="O445" s="77"/>
      <c r="P445" s="177">
        <f>O445*H445</f>
        <v>0</v>
      </c>
      <c r="Q445" s="177">
        <v>0</v>
      </c>
      <c r="R445" s="177">
        <f>Q445*H445</f>
        <v>0</v>
      </c>
      <c r="S445" s="177">
        <v>0.00594</v>
      </c>
      <c r="T445" s="178">
        <f>S445*H445</f>
        <v>0.67119030000000002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79" t="s">
        <v>231</v>
      </c>
      <c r="AT445" s="179" t="s">
        <v>136</v>
      </c>
      <c r="AU445" s="179" t="s">
        <v>86</v>
      </c>
      <c r="AY445" s="19" t="s">
        <v>135</v>
      </c>
      <c r="BE445" s="180">
        <f>IF(N445="základní",J445,0)</f>
        <v>0</v>
      </c>
      <c r="BF445" s="180">
        <f>IF(N445="snížená",J445,0)</f>
        <v>0</v>
      </c>
      <c r="BG445" s="180">
        <f>IF(N445="zákl. přenesená",J445,0)</f>
        <v>0</v>
      </c>
      <c r="BH445" s="180">
        <f>IF(N445="sníž. přenesená",J445,0)</f>
        <v>0</v>
      </c>
      <c r="BI445" s="180">
        <f>IF(N445="nulová",J445,0)</f>
        <v>0</v>
      </c>
      <c r="BJ445" s="19" t="s">
        <v>84</v>
      </c>
      <c r="BK445" s="180">
        <f>ROUND(I445*H445,2)</f>
        <v>0</v>
      </c>
      <c r="BL445" s="19" t="s">
        <v>231</v>
      </c>
      <c r="BM445" s="179" t="s">
        <v>614</v>
      </c>
    </row>
    <row r="446" s="14" customFormat="1">
      <c r="A446" s="14"/>
      <c r="B446" s="191"/>
      <c r="C446" s="14"/>
      <c r="D446" s="184" t="s">
        <v>148</v>
      </c>
      <c r="E446" s="192" t="s">
        <v>1</v>
      </c>
      <c r="F446" s="193" t="s">
        <v>592</v>
      </c>
      <c r="G446" s="14"/>
      <c r="H446" s="194">
        <v>112.99500000000001</v>
      </c>
      <c r="I446" s="195"/>
      <c r="J446" s="14"/>
      <c r="K446" s="14"/>
      <c r="L446" s="191"/>
      <c r="M446" s="196"/>
      <c r="N446" s="197"/>
      <c r="O446" s="197"/>
      <c r="P446" s="197"/>
      <c r="Q446" s="197"/>
      <c r="R446" s="197"/>
      <c r="S446" s="197"/>
      <c r="T446" s="19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192" t="s">
        <v>148</v>
      </c>
      <c r="AU446" s="192" t="s">
        <v>86</v>
      </c>
      <c r="AV446" s="14" t="s">
        <v>86</v>
      </c>
      <c r="AW446" s="14" t="s">
        <v>32</v>
      </c>
      <c r="AX446" s="14" t="s">
        <v>76</v>
      </c>
      <c r="AY446" s="192" t="s">
        <v>135</v>
      </c>
    </row>
    <row r="447" s="15" customFormat="1">
      <c r="A447" s="15"/>
      <c r="B447" s="199"/>
      <c r="C447" s="15"/>
      <c r="D447" s="184" t="s">
        <v>148</v>
      </c>
      <c r="E447" s="200" t="s">
        <v>1</v>
      </c>
      <c r="F447" s="201" t="s">
        <v>151</v>
      </c>
      <c r="G447" s="15"/>
      <c r="H447" s="202">
        <v>112.99500000000001</v>
      </c>
      <c r="I447" s="203"/>
      <c r="J447" s="15"/>
      <c r="K447" s="15"/>
      <c r="L447" s="199"/>
      <c r="M447" s="204"/>
      <c r="N447" s="205"/>
      <c r="O447" s="205"/>
      <c r="P447" s="205"/>
      <c r="Q447" s="205"/>
      <c r="R447" s="205"/>
      <c r="S447" s="205"/>
      <c r="T447" s="206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00" t="s">
        <v>148</v>
      </c>
      <c r="AU447" s="200" t="s">
        <v>86</v>
      </c>
      <c r="AV447" s="15" t="s">
        <v>139</v>
      </c>
      <c r="AW447" s="15" t="s">
        <v>32</v>
      </c>
      <c r="AX447" s="15" t="s">
        <v>84</v>
      </c>
      <c r="AY447" s="200" t="s">
        <v>135</v>
      </c>
    </row>
    <row r="448" s="2" customFormat="1" ht="16.5" customHeight="1">
      <c r="A448" s="38"/>
      <c r="B448" s="166"/>
      <c r="C448" s="167" t="s">
        <v>615</v>
      </c>
      <c r="D448" s="167" t="s">
        <v>136</v>
      </c>
      <c r="E448" s="168" t="s">
        <v>616</v>
      </c>
      <c r="F448" s="169" t="s">
        <v>617</v>
      </c>
      <c r="G448" s="170" t="s">
        <v>277</v>
      </c>
      <c r="H448" s="171">
        <v>1</v>
      </c>
      <c r="I448" s="172"/>
      <c r="J448" s="173">
        <f>ROUND(I448*H448,2)</f>
        <v>0</v>
      </c>
      <c r="K448" s="174"/>
      <c r="L448" s="39"/>
      <c r="M448" s="175" t="s">
        <v>1</v>
      </c>
      <c r="N448" s="176" t="s">
        <v>41</v>
      </c>
      <c r="O448" s="77"/>
      <c r="P448" s="177">
        <f>O448*H448</f>
        <v>0</v>
      </c>
      <c r="Q448" s="177">
        <v>0</v>
      </c>
      <c r="R448" s="177">
        <f>Q448*H448</f>
        <v>0</v>
      </c>
      <c r="S448" s="177">
        <v>0.0090600000000000003</v>
      </c>
      <c r="T448" s="178">
        <f>S448*H448</f>
        <v>0.0090600000000000003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179" t="s">
        <v>231</v>
      </c>
      <c r="AT448" s="179" t="s">
        <v>136</v>
      </c>
      <c r="AU448" s="179" t="s">
        <v>86</v>
      </c>
      <c r="AY448" s="19" t="s">
        <v>135</v>
      </c>
      <c r="BE448" s="180">
        <f>IF(N448="základní",J448,0)</f>
        <v>0</v>
      </c>
      <c r="BF448" s="180">
        <f>IF(N448="snížená",J448,0)</f>
        <v>0</v>
      </c>
      <c r="BG448" s="180">
        <f>IF(N448="zákl. přenesená",J448,0)</f>
        <v>0</v>
      </c>
      <c r="BH448" s="180">
        <f>IF(N448="sníž. přenesená",J448,0)</f>
        <v>0</v>
      </c>
      <c r="BI448" s="180">
        <f>IF(N448="nulová",J448,0)</f>
        <v>0</v>
      </c>
      <c r="BJ448" s="19" t="s">
        <v>84</v>
      </c>
      <c r="BK448" s="180">
        <f>ROUND(I448*H448,2)</f>
        <v>0</v>
      </c>
      <c r="BL448" s="19" t="s">
        <v>231</v>
      </c>
      <c r="BM448" s="179" t="s">
        <v>618</v>
      </c>
    </row>
    <row r="449" s="2" customFormat="1" ht="24.15" customHeight="1">
      <c r="A449" s="38"/>
      <c r="B449" s="166"/>
      <c r="C449" s="167" t="s">
        <v>619</v>
      </c>
      <c r="D449" s="167" t="s">
        <v>136</v>
      </c>
      <c r="E449" s="168" t="s">
        <v>620</v>
      </c>
      <c r="F449" s="169" t="s">
        <v>621</v>
      </c>
      <c r="G449" s="170" t="s">
        <v>448</v>
      </c>
      <c r="H449" s="171">
        <v>150</v>
      </c>
      <c r="I449" s="172"/>
      <c r="J449" s="173">
        <f>ROUND(I449*H449,2)</f>
        <v>0</v>
      </c>
      <c r="K449" s="174"/>
      <c r="L449" s="39"/>
      <c r="M449" s="175" t="s">
        <v>1</v>
      </c>
      <c r="N449" s="176" t="s">
        <v>41</v>
      </c>
      <c r="O449" s="77"/>
      <c r="P449" s="177">
        <f>O449*H449</f>
        <v>0</v>
      </c>
      <c r="Q449" s="177">
        <v>0</v>
      </c>
      <c r="R449" s="177">
        <f>Q449*H449</f>
        <v>0</v>
      </c>
      <c r="S449" s="177">
        <v>0.00191</v>
      </c>
      <c r="T449" s="178">
        <f>S449*H449</f>
        <v>0.28649999999999998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179" t="s">
        <v>231</v>
      </c>
      <c r="AT449" s="179" t="s">
        <v>136</v>
      </c>
      <c r="AU449" s="179" t="s">
        <v>86</v>
      </c>
      <c r="AY449" s="19" t="s">
        <v>135</v>
      </c>
      <c r="BE449" s="180">
        <f>IF(N449="základní",J449,0)</f>
        <v>0</v>
      </c>
      <c r="BF449" s="180">
        <f>IF(N449="snížená",J449,0)</f>
        <v>0</v>
      </c>
      <c r="BG449" s="180">
        <f>IF(N449="zákl. přenesená",J449,0)</f>
        <v>0</v>
      </c>
      <c r="BH449" s="180">
        <f>IF(N449="sníž. přenesená",J449,0)</f>
        <v>0</v>
      </c>
      <c r="BI449" s="180">
        <f>IF(N449="nulová",J449,0)</f>
        <v>0</v>
      </c>
      <c r="BJ449" s="19" t="s">
        <v>84</v>
      </c>
      <c r="BK449" s="180">
        <f>ROUND(I449*H449,2)</f>
        <v>0</v>
      </c>
      <c r="BL449" s="19" t="s">
        <v>231</v>
      </c>
      <c r="BM449" s="179" t="s">
        <v>622</v>
      </c>
    </row>
    <row r="450" s="14" customFormat="1">
      <c r="A450" s="14"/>
      <c r="B450" s="191"/>
      <c r="C450" s="14"/>
      <c r="D450" s="184" t="s">
        <v>148</v>
      </c>
      <c r="E450" s="192" t="s">
        <v>1</v>
      </c>
      <c r="F450" s="193" t="s">
        <v>623</v>
      </c>
      <c r="G450" s="14"/>
      <c r="H450" s="194">
        <v>116.59999999999999</v>
      </c>
      <c r="I450" s="195"/>
      <c r="J450" s="14"/>
      <c r="K450" s="14"/>
      <c r="L450" s="191"/>
      <c r="M450" s="196"/>
      <c r="N450" s="197"/>
      <c r="O450" s="197"/>
      <c r="P450" s="197"/>
      <c r="Q450" s="197"/>
      <c r="R450" s="197"/>
      <c r="S450" s="197"/>
      <c r="T450" s="198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192" t="s">
        <v>148</v>
      </c>
      <c r="AU450" s="192" t="s">
        <v>86</v>
      </c>
      <c r="AV450" s="14" t="s">
        <v>86</v>
      </c>
      <c r="AW450" s="14" t="s">
        <v>32</v>
      </c>
      <c r="AX450" s="14" t="s">
        <v>76</v>
      </c>
      <c r="AY450" s="192" t="s">
        <v>135</v>
      </c>
    </row>
    <row r="451" s="14" customFormat="1">
      <c r="A451" s="14"/>
      <c r="B451" s="191"/>
      <c r="C451" s="14"/>
      <c r="D451" s="184" t="s">
        <v>148</v>
      </c>
      <c r="E451" s="192" t="s">
        <v>1</v>
      </c>
      <c r="F451" s="193" t="s">
        <v>624</v>
      </c>
      <c r="G451" s="14"/>
      <c r="H451" s="194">
        <v>5.4000000000000004</v>
      </c>
      <c r="I451" s="195"/>
      <c r="J451" s="14"/>
      <c r="K451" s="14"/>
      <c r="L451" s="191"/>
      <c r="M451" s="196"/>
      <c r="N451" s="197"/>
      <c r="O451" s="197"/>
      <c r="P451" s="197"/>
      <c r="Q451" s="197"/>
      <c r="R451" s="197"/>
      <c r="S451" s="197"/>
      <c r="T451" s="19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192" t="s">
        <v>148</v>
      </c>
      <c r="AU451" s="192" t="s">
        <v>86</v>
      </c>
      <c r="AV451" s="14" t="s">
        <v>86</v>
      </c>
      <c r="AW451" s="14" t="s">
        <v>32</v>
      </c>
      <c r="AX451" s="14" t="s">
        <v>76</v>
      </c>
      <c r="AY451" s="192" t="s">
        <v>135</v>
      </c>
    </row>
    <row r="452" s="14" customFormat="1">
      <c r="A452" s="14"/>
      <c r="B452" s="191"/>
      <c r="C452" s="14"/>
      <c r="D452" s="184" t="s">
        <v>148</v>
      </c>
      <c r="E452" s="192" t="s">
        <v>1</v>
      </c>
      <c r="F452" s="193" t="s">
        <v>625</v>
      </c>
      <c r="G452" s="14"/>
      <c r="H452" s="194">
        <v>28</v>
      </c>
      <c r="I452" s="195"/>
      <c r="J452" s="14"/>
      <c r="K452" s="14"/>
      <c r="L452" s="191"/>
      <c r="M452" s="196"/>
      <c r="N452" s="197"/>
      <c r="O452" s="197"/>
      <c r="P452" s="197"/>
      <c r="Q452" s="197"/>
      <c r="R452" s="197"/>
      <c r="S452" s="197"/>
      <c r="T452" s="198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192" t="s">
        <v>148</v>
      </c>
      <c r="AU452" s="192" t="s">
        <v>86</v>
      </c>
      <c r="AV452" s="14" t="s">
        <v>86</v>
      </c>
      <c r="AW452" s="14" t="s">
        <v>32</v>
      </c>
      <c r="AX452" s="14" t="s">
        <v>76</v>
      </c>
      <c r="AY452" s="192" t="s">
        <v>135</v>
      </c>
    </row>
    <row r="453" s="15" customFormat="1">
      <c r="A453" s="15"/>
      <c r="B453" s="199"/>
      <c r="C453" s="15"/>
      <c r="D453" s="184" t="s">
        <v>148</v>
      </c>
      <c r="E453" s="200" t="s">
        <v>1</v>
      </c>
      <c r="F453" s="201" t="s">
        <v>151</v>
      </c>
      <c r="G453" s="15"/>
      <c r="H453" s="202">
        <v>150</v>
      </c>
      <c r="I453" s="203"/>
      <c r="J453" s="15"/>
      <c r="K453" s="15"/>
      <c r="L453" s="199"/>
      <c r="M453" s="204"/>
      <c r="N453" s="205"/>
      <c r="O453" s="205"/>
      <c r="P453" s="205"/>
      <c r="Q453" s="205"/>
      <c r="R453" s="205"/>
      <c r="S453" s="205"/>
      <c r="T453" s="206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00" t="s">
        <v>148</v>
      </c>
      <c r="AU453" s="200" t="s">
        <v>86</v>
      </c>
      <c r="AV453" s="15" t="s">
        <v>139</v>
      </c>
      <c r="AW453" s="15" t="s">
        <v>32</v>
      </c>
      <c r="AX453" s="15" t="s">
        <v>84</v>
      </c>
      <c r="AY453" s="200" t="s">
        <v>135</v>
      </c>
    </row>
    <row r="454" s="2" customFormat="1" ht="16.5" customHeight="1">
      <c r="A454" s="38"/>
      <c r="B454" s="166"/>
      <c r="C454" s="167" t="s">
        <v>626</v>
      </c>
      <c r="D454" s="167" t="s">
        <v>136</v>
      </c>
      <c r="E454" s="168" t="s">
        <v>627</v>
      </c>
      <c r="F454" s="169" t="s">
        <v>628</v>
      </c>
      <c r="G454" s="170" t="s">
        <v>448</v>
      </c>
      <c r="H454" s="171">
        <v>146.80000000000001</v>
      </c>
      <c r="I454" s="172"/>
      <c r="J454" s="173">
        <f>ROUND(I454*H454,2)</f>
        <v>0</v>
      </c>
      <c r="K454" s="174"/>
      <c r="L454" s="39"/>
      <c r="M454" s="175" t="s">
        <v>1</v>
      </c>
      <c r="N454" s="176" t="s">
        <v>41</v>
      </c>
      <c r="O454" s="77"/>
      <c r="P454" s="177">
        <f>O454*H454</f>
        <v>0</v>
      </c>
      <c r="Q454" s="177">
        <v>0</v>
      </c>
      <c r="R454" s="177">
        <f>Q454*H454</f>
        <v>0</v>
      </c>
      <c r="S454" s="177">
        <v>0.00167</v>
      </c>
      <c r="T454" s="178">
        <f>S454*H454</f>
        <v>0.24515600000000001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179" t="s">
        <v>231</v>
      </c>
      <c r="AT454" s="179" t="s">
        <v>136</v>
      </c>
      <c r="AU454" s="179" t="s">
        <v>86</v>
      </c>
      <c r="AY454" s="19" t="s">
        <v>135</v>
      </c>
      <c r="BE454" s="180">
        <f>IF(N454="základní",J454,0)</f>
        <v>0</v>
      </c>
      <c r="BF454" s="180">
        <f>IF(N454="snížená",J454,0)</f>
        <v>0</v>
      </c>
      <c r="BG454" s="180">
        <f>IF(N454="zákl. přenesená",J454,0)</f>
        <v>0</v>
      </c>
      <c r="BH454" s="180">
        <f>IF(N454="sníž. přenesená",J454,0)</f>
        <v>0</v>
      </c>
      <c r="BI454" s="180">
        <f>IF(N454="nulová",J454,0)</f>
        <v>0</v>
      </c>
      <c r="BJ454" s="19" t="s">
        <v>84</v>
      </c>
      <c r="BK454" s="180">
        <f>ROUND(I454*H454,2)</f>
        <v>0</v>
      </c>
      <c r="BL454" s="19" t="s">
        <v>231</v>
      </c>
      <c r="BM454" s="179" t="s">
        <v>629</v>
      </c>
    </row>
    <row r="455" s="14" customFormat="1">
      <c r="A455" s="14"/>
      <c r="B455" s="191"/>
      <c r="C455" s="14"/>
      <c r="D455" s="184" t="s">
        <v>148</v>
      </c>
      <c r="E455" s="192" t="s">
        <v>1</v>
      </c>
      <c r="F455" s="193" t="s">
        <v>630</v>
      </c>
      <c r="G455" s="14"/>
      <c r="H455" s="194">
        <v>72.5</v>
      </c>
      <c r="I455" s="195"/>
      <c r="J455" s="14"/>
      <c r="K455" s="14"/>
      <c r="L455" s="191"/>
      <c r="M455" s="196"/>
      <c r="N455" s="197"/>
      <c r="O455" s="197"/>
      <c r="P455" s="197"/>
      <c r="Q455" s="197"/>
      <c r="R455" s="197"/>
      <c r="S455" s="197"/>
      <c r="T455" s="19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192" t="s">
        <v>148</v>
      </c>
      <c r="AU455" s="192" t="s">
        <v>86</v>
      </c>
      <c r="AV455" s="14" t="s">
        <v>86</v>
      </c>
      <c r="AW455" s="14" t="s">
        <v>32</v>
      </c>
      <c r="AX455" s="14" t="s">
        <v>76</v>
      </c>
      <c r="AY455" s="192" t="s">
        <v>135</v>
      </c>
    </row>
    <row r="456" s="14" customFormat="1">
      <c r="A456" s="14"/>
      <c r="B456" s="191"/>
      <c r="C456" s="14"/>
      <c r="D456" s="184" t="s">
        <v>148</v>
      </c>
      <c r="E456" s="192" t="s">
        <v>1</v>
      </c>
      <c r="F456" s="193" t="s">
        <v>631</v>
      </c>
      <c r="G456" s="14"/>
      <c r="H456" s="194">
        <v>74.299999999999997</v>
      </c>
      <c r="I456" s="195"/>
      <c r="J456" s="14"/>
      <c r="K456" s="14"/>
      <c r="L456" s="191"/>
      <c r="M456" s="196"/>
      <c r="N456" s="197"/>
      <c r="O456" s="197"/>
      <c r="P456" s="197"/>
      <c r="Q456" s="197"/>
      <c r="R456" s="197"/>
      <c r="S456" s="197"/>
      <c r="T456" s="198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192" t="s">
        <v>148</v>
      </c>
      <c r="AU456" s="192" t="s">
        <v>86</v>
      </c>
      <c r="AV456" s="14" t="s">
        <v>86</v>
      </c>
      <c r="AW456" s="14" t="s">
        <v>32</v>
      </c>
      <c r="AX456" s="14" t="s">
        <v>76</v>
      </c>
      <c r="AY456" s="192" t="s">
        <v>135</v>
      </c>
    </row>
    <row r="457" s="15" customFormat="1">
      <c r="A457" s="15"/>
      <c r="B457" s="199"/>
      <c r="C457" s="15"/>
      <c r="D457" s="184" t="s">
        <v>148</v>
      </c>
      <c r="E457" s="200" t="s">
        <v>1</v>
      </c>
      <c r="F457" s="201" t="s">
        <v>151</v>
      </c>
      <c r="G457" s="15"/>
      <c r="H457" s="202">
        <v>146.80000000000001</v>
      </c>
      <c r="I457" s="203"/>
      <c r="J457" s="15"/>
      <c r="K457" s="15"/>
      <c r="L457" s="199"/>
      <c r="M457" s="204"/>
      <c r="N457" s="205"/>
      <c r="O457" s="205"/>
      <c r="P457" s="205"/>
      <c r="Q457" s="205"/>
      <c r="R457" s="205"/>
      <c r="S457" s="205"/>
      <c r="T457" s="206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00" t="s">
        <v>148</v>
      </c>
      <c r="AU457" s="200" t="s">
        <v>86</v>
      </c>
      <c r="AV457" s="15" t="s">
        <v>139</v>
      </c>
      <c r="AW457" s="15" t="s">
        <v>32</v>
      </c>
      <c r="AX457" s="15" t="s">
        <v>84</v>
      </c>
      <c r="AY457" s="200" t="s">
        <v>135</v>
      </c>
    </row>
    <row r="458" s="2" customFormat="1" ht="16.5" customHeight="1">
      <c r="A458" s="38"/>
      <c r="B458" s="166"/>
      <c r="C458" s="167" t="s">
        <v>632</v>
      </c>
      <c r="D458" s="167" t="s">
        <v>136</v>
      </c>
      <c r="E458" s="168" t="s">
        <v>633</v>
      </c>
      <c r="F458" s="169" t="s">
        <v>634</v>
      </c>
      <c r="G458" s="170" t="s">
        <v>448</v>
      </c>
      <c r="H458" s="171">
        <v>19.300000000000001</v>
      </c>
      <c r="I458" s="172"/>
      <c r="J458" s="173">
        <f>ROUND(I458*H458,2)</f>
        <v>0</v>
      </c>
      <c r="K458" s="174"/>
      <c r="L458" s="39"/>
      <c r="M458" s="175" t="s">
        <v>1</v>
      </c>
      <c r="N458" s="176" t="s">
        <v>41</v>
      </c>
      <c r="O458" s="77"/>
      <c r="P458" s="177">
        <f>O458*H458</f>
        <v>0</v>
      </c>
      <c r="Q458" s="177">
        <v>0</v>
      </c>
      <c r="R458" s="177">
        <f>Q458*H458</f>
        <v>0</v>
      </c>
      <c r="S458" s="177">
        <v>0.00175</v>
      </c>
      <c r="T458" s="178">
        <f>S458*H458</f>
        <v>0.033774999999999999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79" t="s">
        <v>231</v>
      </c>
      <c r="AT458" s="179" t="s">
        <v>136</v>
      </c>
      <c r="AU458" s="179" t="s">
        <v>86</v>
      </c>
      <c r="AY458" s="19" t="s">
        <v>135</v>
      </c>
      <c r="BE458" s="180">
        <f>IF(N458="základní",J458,0)</f>
        <v>0</v>
      </c>
      <c r="BF458" s="180">
        <f>IF(N458="snížená",J458,0)</f>
        <v>0</v>
      </c>
      <c r="BG458" s="180">
        <f>IF(N458="zákl. přenesená",J458,0)</f>
        <v>0</v>
      </c>
      <c r="BH458" s="180">
        <f>IF(N458="sníž. přenesená",J458,0)</f>
        <v>0</v>
      </c>
      <c r="BI458" s="180">
        <f>IF(N458="nulová",J458,0)</f>
        <v>0</v>
      </c>
      <c r="BJ458" s="19" t="s">
        <v>84</v>
      </c>
      <c r="BK458" s="180">
        <f>ROUND(I458*H458,2)</f>
        <v>0</v>
      </c>
      <c r="BL458" s="19" t="s">
        <v>231</v>
      </c>
      <c r="BM458" s="179" t="s">
        <v>635</v>
      </c>
    </row>
    <row r="459" s="14" customFormat="1">
      <c r="A459" s="14"/>
      <c r="B459" s="191"/>
      <c r="C459" s="14"/>
      <c r="D459" s="184" t="s">
        <v>148</v>
      </c>
      <c r="E459" s="192" t="s">
        <v>1</v>
      </c>
      <c r="F459" s="193" t="s">
        <v>636</v>
      </c>
      <c r="G459" s="14"/>
      <c r="H459" s="194">
        <v>19.300000000000001</v>
      </c>
      <c r="I459" s="195"/>
      <c r="J459" s="14"/>
      <c r="K459" s="14"/>
      <c r="L459" s="191"/>
      <c r="M459" s="196"/>
      <c r="N459" s="197"/>
      <c r="O459" s="197"/>
      <c r="P459" s="197"/>
      <c r="Q459" s="197"/>
      <c r="R459" s="197"/>
      <c r="S459" s="197"/>
      <c r="T459" s="19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192" t="s">
        <v>148</v>
      </c>
      <c r="AU459" s="192" t="s">
        <v>86</v>
      </c>
      <c r="AV459" s="14" t="s">
        <v>86</v>
      </c>
      <c r="AW459" s="14" t="s">
        <v>32</v>
      </c>
      <c r="AX459" s="14" t="s">
        <v>76</v>
      </c>
      <c r="AY459" s="192" t="s">
        <v>135</v>
      </c>
    </row>
    <row r="460" s="15" customFormat="1">
      <c r="A460" s="15"/>
      <c r="B460" s="199"/>
      <c r="C460" s="15"/>
      <c r="D460" s="184" t="s">
        <v>148</v>
      </c>
      <c r="E460" s="200" t="s">
        <v>1</v>
      </c>
      <c r="F460" s="201" t="s">
        <v>151</v>
      </c>
      <c r="G460" s="15"/>
      <c r="H460" s="202">
        <v>19.300000000000001</v>
      </c>
      <c r="I460" s="203"/>
      <c r="J460" s="15"/>
      <c r="K460" s="15"/>
      <c r="L460" s="199"/>
      <c r="M460" s="204"/>
      <c r="N460" s="205"/>
      <c r="O460" s="205"/>
      <c r="P460" s="205"/>
      <c r="Q460" s="205"/>
      <c r="R460" s="205"/>
      <c r="S460" s="205"/>
      <c r="T460" s="206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00" t="s">
        <v>148</v>
      </c>
      <c r="AU460" s="200" t="s">
        <v>86</v>
      </c>
      <c r="AV460" s="15" t="s">
        <v>139</v>
      </c>
      <c r="AW460" s="15" t="s">
        <v>32</v>
      </c>
      <c r="AX460" s="15" t="s">
        <v>84</v>
      </c>
      <c r="AY460" s="200" t="s">
        <v>135</v>
      </c>
    </row>
    <row r="461" s="2" customFormat="1" ht="16.5" customHeight="1">
      <c r="A461" s="38"/>
      <c r="B461" s="166"/>
      <c r="C461" s="167" t="s">
        <v>637</v>
      </c>
      <c r="D461" s="167" t="s">
        <v>136</v>
      </c>
      <c r="E461" s="168" t="s">
        <v>638</v>
      </c>
      <c r="F461" s="169" t="s">
        <v>639</v>
      </c>
      <c r="G461" s="170" t="s">
        <v>448</v>
      </c>
      <c r="H461" s="171">
        <v>162.19999999999999</v>
      </c>
      <c r="I461" s="172"/>
      <c r="J461" s="173">
        <f>ROUND(I461*H461,2)</f>
        <v>0</v>
      </c>
      <c r="K461" s="174"/>
      <c r="L461" s="39"/>
      <c r="M461" s="175" t="s">
        <v>1</v>
      </c>
      <c r="N461" s="176" t="s">
        <v>41</v>
      </c>
      <c r="O461" s="77"/>
      <c r="P461" s="177">
        <f>O461*H461</f>
        <v>0</v>
      </c>
      <c r="Q461" s="177">
        <v>0</v>
      </c>
      <c r="R461" s="177">
        <f>Q461*H461</f>
        <v>0</v>
      </c>
      <c r="S461" s="177">
        <v>0.0025999999999999999</v>
      </c>
      <c r="T461" s="178">
        <f>S461*H461</f>
        <v>0.42171999999999993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79" t="s">
        <v>231</v>
      </c>
      <c r="AT461" s="179" t="s">
        <v>136</v>
      </c>
      <c r="AU461" s="179" t="s">
        <v>86</v>
      </c>
      <c r="AY461" s="19" t="s">
        <v>135</v>
      </c>
      <c r="BE461" s="180">
        <f>IF(N461="základní",J461,0)</f>
        <v>0</v>
      </c>
      <c r="BF461" s="180">
        <f>IF(N461="snížená",J461,0)</f>
        <v>0</v>
      </c>
      <c r="BG461" s="180">
        <f>IF(N461="zákl. přenesená",J461,0)</f>
        <v>0</v>
      </c>
      <c r="BH461" s="180">
        <f>IF(N461="sníž. přenesená",J461,0)</f>
        <v>0</v>
      </c>
      <c r="BI461" s="180">
        <f>IF(N461="nulová",J461,0)</f>
        <v>0</v>
      </c>
      <c r="BJ461" s="19" t="s">
        <v>84</v>
      </c>
      <c r="BK461" s="180">
        <f>ROUND(I461*H461,2)</f>
        <v>0</v>
      </c>
      <c r="BL461" s="19" t="s">
        <v>231</v>
      </c>
      <c r="BM461" s="179" t="s">
        <v>640</v>
      </c>
    </row>
    <row r="462" s="14" customFormat="1">
      <c r="A462" s="14"/>
      <c r="B462" s="191"/>
      <c r="C462" s="14"/>
      <c r="D462" s="184" t="s">
        <v>148</v>
      </c>
      <c r="E462" s="192" t="s">
        <v>1</v>
      </c>
      <c r="F462" s="193" t="s">
        <v>641</v>
      </c>
      <c r="G462" s="14"/>
      <c r="H462" s="194">
        <v>86.299999999999997</v>
      </c>
      <c r="I462" s="195"/>
      <c r="J462" s="14"/>
      <c r="K462" s="14"/>
      <c r="L462" s="191"/>
      <c r="M462" s="196"/>
      <c r="N462" s="197"/>
      <c r="O462" s="197"/>
      <c r="P462" s="197"/>
      <c r="Q462" s="197"/>
      <c r="R462" s="197"/>
      <c r="S462" s="197"/>
      <c r="T462" s="198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192" t="s">
        <v>148</v>
      </c>
      <c r="AU462" s="192" t="s">
        <v>86</v>
      </c>
      <c r="AV462" s="14" t="s">
        <v>86</v>
      </c>
      <c r="AW462" s="14" t="s">
        <v>32</v>
      </c>
      <c r="AX462" s="14" t="s">
        <v>76</v>
      </c>
      <c r="AY462" s="192" t="s">
        <v>135</v>
      </c>
    </row>
    <row r="463" s="14" customFormat="1">
      <c r="A463" s="14"/>
      <c r="B463" s="191"/>
      <c r="C463" s="14"/>
      <c r="D463" s="184" t="s">
        <v>148</v>
      </c>
      <c r="E463" s="192" t="s">
        <v>1</v>
      </c>
      <c r="F463" s="193" t="s">
        <v>642</v>
      </c>
      <c r="G463" s="14"/>
      <c r="H463" s="194">
        <v>32.399999999999999</v>
      </c>
      <c r="I463" s="195"/>
      <c r="J463" s="14"/>
      <c r="K463" s="14"/>
      <c r="L463" s="191"/>
      <c r="M463" s="196"/>
      <c r="N463" s="197"/>
      <c r="O463" s="197"/>
      <c r="P463" s="197"/>
      <c r="Q463" s="197"/>
      <c r="R463" s="197"/>
      <c r="S463" s="197"/>
      <c r="T463" s="19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192" t="s">
        <v>148</v>
      </c>
      <c r="AU463" s="192" t="s">
        <v>86</v>
      </c>
      <c r="AV463" s="14" t="s">
        <v>86</v>
      </c>
      <c r="AW463" s="14" t="s">
        <v>32</v>
      </c>
      <c r="AX463" s="14" t="s">
        <v>76</v>
      </c>
      <c r="AY463" s="192" t="s">
        <v>135</v>
      </c>
    </row>
    <row r="464" s="14" customFormat="1">
      <c r="A464" s="14"/>
      <c r="B464" s="191"/>
      <c r="C464" s="14"/>
      <c r="D464" s="184" t="s">
        <v>148</v>
      </c>
      <c r="E464" s="192" t="s">
        <v>1</v>
      </c>
      <c r="F464" s="193" t="s">
        <v>643</v>
      </c>
      <c r="G464" s="14"/>
      <c r="H464" s="194">
        <v>43.5</v>
      </c>
      <c r="I464" s="195"/>
      <c r="J464" s="14"/>
      <c r="K464" s="14"/>
      <c r="L464" s="191"/>
      <c r="M464" s="196"/>
      <c r="N464" s="197"/>
      <c r="O464" s="197"/>
      <c r="P464" s="197"/>
      <c r="Q464" s="197"/>
      <c r="R464" s="197"/>
      <c r="S464" s="197"/>
      <c r="T464" s="19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192" t="s">
        <v>148</v>
      </c>
      <c r="AU464" s="192" t="s">
        <v>86</v>
      </c>
      <c r="AV464" s="14" t="s">
        <v>86</v>
      </c>
      <c r="AW464" s="14" t="s">
        <v>32</v>
      </c>
      <c r="AX464" s="14" t="s">
        <v>76</v>
      </c>
      <c r="AY464" s="192" t="s">
        <v>135</v>
      </c>
    </row>
    <row r="465" s="15" customFormat="1">
      <c r="A465" s="15"/>
      <c r="B465" s="199"/>
      <c r="C465" s="15"/>
      <c r="D465" s="184" t="s">
        <v>148</v>
      </c>
      <c r="E465" s="200" t="s">
        <v>1</v>
      </c>
      <c r="F465" s="201" t="s">
        <v>151</v>
      </c>
      <c r="G465" s="15"/>
      <c r="H465" s="202">
        <v>162.19999999999999</v>
      </c>
      <c r="I465" s="203"/>
      <c r="J465" s="15"/>
      <c r="K465" s="15"/>
      <c r="L465" s="199"/>
      <c r="M465" s="204"/>
      <c r="N465" s="205"/>
      <c r="O465" s="205"/>
      <c r="P465" s="205"/>
      <c r="Q465" s="205"/>
      <c r="R465" s="205"/>
      <c r="S465" s="205"/>
      <c r="T465" s="206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00" t="s">
        <v>148</v>
      </c>
      <c r="AU465" s="200" t="s">
        <v>86</v>
      </c>
      <c r="AV465" s="15" t="s">
        <v>139</v>
      </c>
      <c r="AW465" s="15" t="s">
        <v>32</v>
      </c>
      <c r="AX465" s="15" t="s">
        <v>84</v>
      </c>
      <c r="AY465" s="200" t="s">
        <v>135</v>
      </c>
    </row>
    <row r="466" s="2" customFormat="1" ht="16.5" customHeight="1">
      <c r="A466" s="38"/>
      <c r="B466" s="166"/>
      <c r="C466" s="167" t="s">
        <v>644</v>
      </c>
      <c r="D466" s="167" t="s">
        <v>136</v>
      </c>
      <c r="E466" s="168" t="s">
        <v>645</v>
      </c>
      <c r="F466" s="169" t="s">
        <v>646</v>
      </c>
      <c r="G466" s="170" t="s">
        <v>448</v>
      </c>
      <c r="H466" s="171">
        <v>34.600000000000001</v>
      </c>
      <c r="I466" s="172"/>
      <c r="J466" s="173">
        <f>ROUND(I466*H466,2)</f>
        <v>0</v>
      </c>
      <c r="K466" s="174"/>
      <c r="L466" s="39"/>
      <c r="M466" s="175" t="s">
        <v>1</v>
      </c>
      <c r="N466" s="176" t="s">
        <v>41</v>
      </c>
      <c r="O466" s="77"/>
      <c r="P466" s="177">
        <f>O466*H466</f>
        <v>0</v>
      </c>
      <c r="Q466" s="177">
        <v>0</v>
      </c>
      <c r="R466" s="177">
        <f>Q466*H466</f>
        <v>0</v>
      </c>
      <c r="S466" s="177">
        <v>0.0039399999999999999</v>
      </c>
      <c r="T466" s="178">
        <f>S466*H466</f>
        <v>0.136324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179" t="s">
        <v>231</v>
      </c>
      <c r="AT466" s="179" t="s">
        <v>136</v>
      </c>
      <c r="AU466" s="179" t="s">
        <v>86</v>
      </c>
      <c r="AY466" s="19" t="s">
        <v>135</v>
      </c>
      <c r="BE466" s="180">
        <f>IF(N466="základní",J466,0)</f>
        <v>0</v>
      </c>
      <c r="BF466" s="180">
        <f>IF(N466="snížená",J466,0)</f>
        <v>0</v>
      </c>
      <c r="BG466" s="180">
        <f>IF(N466="zákl. přenesená",J466,0)</f>
        <v>0</v>
      </c>
      <c r="BH466" s="180">
        <f>IF(N466="sníž. přenesená",J466,0)</f>
        <v>0</v>
      </c>
      <c r="BI466" s="180">
        <f>IF(N466="nulová",J466,0)</f>
        <v>0</v>
      </c>
      <c r="BJ466" s="19" t="s">
        <v>84</v>
      </c>
      <c r="BK466" s="180">
        <f>ROUND(I466*H466,2)</f>
        <v>0</v>
      </c>
      <c r="BL466" s="19" t="s">
        <v>231</v>
      </c>
      <c r="BM466" s="179" t="s">
        <v>647</v>
      </c>
    </row>
    <row r="467" s="14" customFormat="1">
      <c r="A467" s="14"/>
      <c r="B467" s="191"/>
      <c r="C467" s="14"/>
      <c r="D467" s="184" t="s">
        <v>148</v>
      </c>
      <c r="E467" s="192" t="s">
        <v>1</v>
      </c>
      <c r="F467" s="193" t="s">
        <v>648</v>
      </c>
      <c r="G467" s="14"/>
      <c r="H467" s="194">
        <v>34.600000000000001</v>
      </c>
      <c r="I467" s="195"/>
      <c r="J467" s="14"/>
      <c r="K467" s="14"/>
      <c r="L467" s="191"/>
      <c r="M467" s="196"/>
      <c r="N467" s="197"/>
      <c r="O467" s="197"/>
      <c r="P467" s="197"/>
      <c r="Q467" s="197"/>
      <c r="R467" s="197"/>
      <c r="S467" s="197"/>
      <c r="T467" s="19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192" t="s">
        <v>148</v>
      </c>
      <c r="AU467" s="192" t="s">
        <v>86</v>
      </c>
      <c r="AV467" s="14" t="s">
        <v>86</v>
      </c>
      <c r="AW467" s="14" t="s">
        <v>32</v>
      </c>
      <c r="AX467" s="14" t="s">
        <v>76</v>
      </c>
      <c r="AY467" s="192" t="s">
        <v>135</v>
      </c>
    </row>
    <row r="468" s="15" customFormat="1">
      <c r="A468" s="15"/>
      <c r="B468" s="199"/>
      <c r="C468" s="15"/>
      <c r="D468" s="184" t="s">
        <v>148</v>
      </c>
      <c r="E468" s="200" t="s">
        <v>1</v>
      </c>
      <c r="F468" s="201" t="s">
        <v>151</v>
      </c>
      <c r="G468" s="15"/>
      <c r="H468" s="202">
        <v>34.600000000000001</v>
      </c>
      <c r="I468" s="203"/>
      <c r="J468" s="15"/>
      <c r="K468" s="15"/>
      <c r="L468" s="199"/>
      <c r="M468" s="204"/>
      <c r="N468" s="205"/>
      <c r="O468" s="205"/>
      <c r="P468" s="205"/>
      <c r="Q468" s="205"/>
      <c r="R468" s="205"/>
      <c r="S468" s="205"/>
      <c r="T468" s="206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00" t="s">
        <v>148</v>
      </c>
      <c r="AU468" s="200" t="s">
        <v>86</v>
      </c>
      <c r="AV468" s="15" t="s">
        <v>139</v>
      </c>
      <c r="AW468" s="15" t="s">
        <v>32</v>
      </c>
      <c r="AX468" s="15" t="s">
        <v>84</v>
      </c>
      <c r="AY468" s="200" t="s">
        <v>135</v>
      </c>
    </row>
    <row r="469" s="12" customFormat="1" ht="22.8" customHeight="1">
      <c r="A469" s="12"/>
      <c r="B469" s="155"/>
      <c r="C469" s="12"/>
      <c r="D469" s="156" t="s">
        <v>75</v>
      </c>
      <c r="E469" s="181" t="s">
        <v>649</v>
      </c>
      <c r="F469" s="181" t="s">
        <v>650</v>
      </c>
      <c r="G469" s="12"/>
      <c r="H469" s="12"/>
      <c r="I469" s="158"/>
      <c r="J469" s="182">
        <f>BK469</f>
        <v>0</v>
      </c>
      <c r="K469" s="12"/>
      <c r="L469" s="155"/>
      <c r="M469" s="160"/>
      <c r="N469" s="161"/>
      <c r="O469" s="161"/>
      <c r="P469" s="162">
        <f>SUM(P470:P475)</f>
        <v>0</v>
      </c>
      <c r="Q469" s="161"/>
      <c r="R469" s="162">
        <f>SUM(R470:R475)</f>
        <v>0</v>
      </c>
      <c r="S469" s="161"/>
      <c r="T469" s="163">
        <f>SUM(T470:T475)</f>
        <v>8.9228924999999997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156" t="s">
        <v>86</v>
      </c>
      <c r="AT469" s="164" t="s">
        <v>75</v>
      </c>
      <c r="AU469" s="164" t="s">
        <v>84</v>
      </c>
      <c r="AY469" s="156" t="s">
        <v>135</v>
      </c>
      <c r="BK469" s="165">
        <f>SUM(BK470:BK475)</f>
        <v>0</v>
      </c>
    </row>
    <row r="470" s="2" customFormat="1" ht="16.5" customHeight="1">
      <c r="A470" s="38"/>
      <c r="B470" s="166"/>
      <c r="C470" s="167" t="s">
        <v>651</v>
      </c>
      <c r="D470" s="167" t="s">
        <v>136</v>
      </c>
      <c r="E470" s="168" t="s">
        <v>652</v>
      </c>
      <c r="F470" s="169" t="s">
        <v>653</v>
      </c>
      <c r="G470" s="170" t="s">
        <v>168</v>
      </c>
      <c r="H470" s="171">
        <v>937.51499999999999</v>
      </c>
      <c r="I470" s="172"/>
      <c r="J470" s="173">
        <f>ROUND(I470*H470,2)</f>
        <v>0</v>
      </c>
      <c r="K470" s="174"/>
      <c r="L470" s="39"/>
      <c r="M470" s="175" t="s">
        <v>1</v>
      </c>
      <c r="N470" s="176" t="s">
        <v>41</v>
      </c>
      <c r="O470" s="77"/>
      <c r="P470" s="177">
        <f>O470*H470</f>
        <v>0</v>
      </c>
      <c r="Q470" s="177">
        <v>0</v>
      </c>
      <c r="R470" s="177">
        <f>Q470*H470</f>
        <v>0</v>
      </c>
      <c r="S470" s="177">
        <v>0.0094999999999999998</v>
      </c>
      <c r="T470" s="178">
        <f>S470*H470</f>
        <v>8.906392499999999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179" t="s">
        <v>231</v>
      </c>
      <c r="AT470" s="179" t="s">
        <v>136</v>
      </c>
      <c r="AU470" s="179" t="s">
        <v>86</v>
      </c>
      <c r="AY470" s="19" t="s">
        <v>135</v>
      </c>
      <c r="BE470" s="180">
        <f>IF(N470="základní",J470,0)</f>
        <v>0</v>
      </c>
      <c r="BF470" s="180">
        <f>IF(N470="snížená",J470,0)</f>
        <v>0</v>
      </c>
      <c r="BG470" s="180">
        <f>IF(N470="zákl. přenesená",J470,0)</f>
        <v>0</v>
      </c>
      <c r="BH470" s="180">
        <f>IF(N470="sníž. přenesená",J470,0)</f>
        <v>0</v>
      </c>
      <c r="BI470" s="180">
        <f>IF(N470="nulová",J470,0)</f>
        <v>0</v>
      </c>
      <c r="BJ470" s="19" t="s">
        <v>84</v>
      </c>
      <c r="BK470" s="180">
        <f>ROUND(I470*H470,2)</f>
        <v>0</v>
      </c>
      <c r="BL470" s="19" t="s">
        <v>231</v>
      </c>
      <c r="BM470" s="179" t="s">
        <v>654</v>
      </c>
    </row>
    <row r="471" s="14" customFormat="1">
      <c r="A471" s="14"/>
      <c r="B471" s="191"/>
      <c r="C471" s="14"/>
      <c r="D471" s="184" t="s">
        <v>148</v>
      </c>
      <c r="E471" s="192" t="s">
        <v>1</v>
      </c>
      <c r="F471" s="193" t="s">
        <v>518</v>
      </c>
      <c r="G471" s="14"/>
      <c r="H471" s="194">
        <v>763.755</v>
      </c>
      <c r="I471" s="195"/>
      <c r="J471" s="14"/>
      <c r="K471" s="14"/>
      <c r="L471" s="191"/>
      <c r="M471" s="196"/>
      <c r="N471" s="197"/>
      <c r="O471" s="197"/>
      <c r="P471" s="197"/>
      <c r="Q471" s="197"/>
      <c r="R471" s="197"/>
      <c r="S471" s="197"/>
      <c r="T471" s="198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192" t="s">
        <v>148</v>
      </c>
      <c r="AU471" s="192" t="s">
        <v>86</v>
      </c>
      <c r="AV471" s="14" t="s">
        <v>86</v>
      </c>
      <c r="AW471" s="14" t="s">
        <v>32</v>
      </c>
      <c r="AX471" s="14" t="s">
        <v>76</v>
      </c>
      <c r="AY471" s="192" t="s">
        <v>135</v>
      </c>
    </row>
    <row r="472" s="14" customFormat="1">
      <c r="A472" s="14"/>
      <c r="B472" s="191"/>
      <c r="C472" s="14"/>
      <c r="D472" s="184" t="s">
        <v>148</v>
      </c>
      <c r="E472" s="192" t="s">
        <v>1</v>
      </c>
      <c r="F472" s="193" t="s">
        <v>519</v>
      </c>
      <c r="G472" s="14"/>
      <c r="H472" s="194">
        <v>204.12000000000001</v>
      </c>
      <c r="I472" s="195"/>
      <c r="J472" s="14"/>
      <c r="K472" s="14"/>
      <c r="L472" s="191"/>
      <c r="M472" s="196"/>
      <c r="N472" s="197"/>
      <c r="O472" s="197"/>
      <c r="P472" s="197"/>
      <c r="Q472" s="197"/>
      <c r="R472" s="197"/>
      <c r="S472" s="197"/>
      <c r="T472" s="19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92" t="s">
        <v>148</v>
      </c>
      <c r="AU472" s="192" t="s">
        <v>86</v>
      </c>
      <c r="AV472" s="14" t="s">
        <v>86</v>
      </c>
      <c r="AW472" s="14" t="s">
        <v>32</v>
      </c>
      <c r="AX472" s="14" t="s">
        <v>76</v>
      </c>
      <c r="AY472" s="192" t="s">
        <v>135</v>
      </c>
    </row>
    <row r="473" s="14" customFormat="1">
      <c r="A473" s="14"/>
      <c r="B473" s="191"/>
      <c r="C473" s="14"/>
      <c r="D473" s="184" t="s">
        <v>148</v>
      </c>
      <c r="E473" s="192" t="s">
        <v>1</v>
      </c>
      <c r="F473" s="193" t="s">
        <v>520</v>
      </c>
      <c r="G473" s="14"/>
      <c r="H473" s="194">
        <v>-30.359999999999999</v>
      </c>
      <c r="I473" s="195"/>
      <c r="J473" s="14"/>
      <c r="K473" s="14"/>
      <c r="L473" s="191"/>
      <c r="M473" s="196"/>
      <c r="N473" s="197"/>
      <c r="O473" s="197"/>
      <c r="P473" s="197"/>
      <c r="Q473" s="197"/>
      <c r="R473" s="197"/>
      <c r="S473" s="197"/>
      <c r="T473" s="19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192" t="s">
        <v>148</v>
      </c>
      <c r="AU473" s="192" t="s">
        <v>86</v>
      </c>
      <c r="AV473" s="14" t="s">
        <v>86</v>
      </c>
      <c r="AW473" s="14" t="s">
        <v>32</v>
      </c>
      <c r="AX473" s="14" t="s">
        <v>76</v>
      </c>
      <c r="AY473" s="192" t="s">
        <v>135</v>
      </c>
    </row>
    <row r="474" s="15" customFormat="1">
      <c r="A474" s="15"/>
      <c r="B474" s="199"/>
      <c r="C474" s="15"/>
      <c r="D474" s="184" t="s">
        <v>148</v>
      </c>
      <c r="E474" s="200" t="s">
        <v>1</v>
      </c>
      <c r="F474" s="201" t="s">
        <v>151</v>
      </c>
      <c r="G474" s="15"/>
      <c r="H474" s="202">
        <v>937.51499999999999</v>
      </c>
      <c r="I474" s="203"/>
      <c r="J474" s="15"/>
      <c r="K474" s="15"/>
      <c r="L474" s="199"/>
      <c r="M474" s="204"/>
      <c r="N474" s="205"/>
      <c r="O474" s="205"/>
      <c r="P474" s="205"/>
      <c r="Q474" s="205"/>
      <c r="R474" s="205"/>
      <c r="S474" s="205"/>
      <c r="T474" s="206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00" t="s">
        <v>148</v>
      </c>
      <c r="AU474" s="200" t="s">
        <v>86</v>
      </c>
      <c r="AV474" s="15" t="s">
        <v>139</v>
      </c>
      <c r="AW474" s="15" t="s">
        <v>32</v>
      </c>
      <c r="AX474" s="15" t="s">
        <v>84</v>
      </c>
      <c r="AY474" s="200" t="s">
        <v>135</v>
      </c>
    </row>
    <row r="475" s="2" customFormat="1" ht="16.5" customHeight="1">
      <c r="A475" s="38"/>
      <c r="B475" s="166"/>
      <c r="C475" s="167" t="s">
        <v>655</v>
      </c>
      <c r="D475" s="167" t="s">
        <v>136</v>
      </c>
      <c r="E475" s="168" t="s">
        <v>656</v>
      </c>
      <c r="F475" s="169" t="s">
        <v>657</v>
      </c>
      <c r="G475" s="170" t="s">
        <v>277</v>
      </c>
      <c r="H475" s="171">
        <v>1</v>
      </c>
      <c r="I475" s="172"/>
      <c r="J475" s="173">
        <f>ROUND(I475*H475,2)</f>
        <v>0</v>
      </c>
      <c r="K475" s="174"/>
      <c r="L475" s="39"/>
      <c r="M475" s="175" t="s">
        <v>1</v>
      </c>
      <c r="N475" s="176" t="s">
        <v>41</v>
      </c>
      <c r="O475" s="77"/>
      <c r="P475" s="177">
        <f>O475*H475</f>
        <v>0</v>
      </c>
      <c r="Q475" s="177">
        <v>0</v>
      </c>
      <c r="R475" s="177">
        <f>Q475*H475</f>
        <v>0</v>
      </c>
      <c r="S475" s="177">
        <v>0.016500000000000001</v>
      </c>
      <c r="T475" s="178">
        <f>S475*H475</f>
        <v>0.016500000000000001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179" t="s">
        <v>231</v>
      </c>
      <c r="AT475" s="179" t="s">
        <v>136</v>
      </c>
      <c r="AU475" s="179" t="s">
        <v>86</v>
      </c>
      <c r="AY475" s="19" t="s">
        <v>135</v>
      </c>
      <c r="BE475" s="180">
        <f>IF(N475="základní",J475,0)</f>
        <v>0</v>
      </c>
      <c r="BF475" s="180">
        <f>IF(N475="snížená",J475,0)</f>
        <v>0</v>
      </c>
      <c r="BG475" s="180">
        <f>IF(N475="zákl. přenesená",J475,0)</f>
        <v>0</v>
      </c>
      <c r="BH475" s="180">
        <f>IF(N475="sníž. přenesená",J475,0)</f>
        <v>0</v>
      </c>
      <c r="BI475" s="180">
        <f>IF(N475="nulová",J475,0)</f>
        <v>0</v>
      </c>
      <c r="BJ475" s="19" t="s">
        <v>84</v>
      </c>
      <c r="BK475" s="180">
        <f>ROUND(I475*H475,2)</f>
        <v>0</v>
      </c>
      <c r="BL475" s="19" t="s">
        <v>231</v>
      </c>
      <c r="BM475" s="179" t="s">
        <v>658</v>
      </c>
    </row>
    <row r="476" s="12" customFormat="1" ht="22.8" customHeight="1">
      <c r="A476" s="12"/>
      <c r="B476" s="155"/>
      <c r="C476" s="12"/>
      <c r="D476" s="156" t="s">
        <v>75</v>
      </c>
      <c r="E476" s="181" t="s">
        <v>659</v>
      </c>
      <c r="F476" s="181" t="s">
        <v>660</v>
      </c>
      <c r="G476" s="12"/>
      <c r="H476" s="12"/>
      <c r="I476" s="158"/>
      <c r="J476" s="182">
        <f>BK476</f>
        <v>0</v>
      </c>
      <c r="K476" s="12"/>
      <c r="L476" s="155"/>
      <c r="M476" s="160"/>
      <c r="N476" s="161"/>
      <c r="O476" s="161"/>
      <c r="P476" s="162">
        <f>SUM(P477:P479)</f>
        <v>0</v>
      </c>
      <c r="Q476" s="161"/>
      <c r="R476" s="162">
        <f>SUM(R477:R479)</f>
        <v>0</v>
      </c>
      <c r="S476" s="161"/>
      <c r="T476" s="163">
        <f>SUM(T477:T479)</f>
        <v>1.4580000000000002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156" t="s">
        <v>86</v>
      </c>
      <c r="AT476" s="164" t="s">
        <v>75</v>
      </c>
      <c r="AU476" s="164" t="s">
        <v>84</v>
      </c>
      <c r="AY476" s="156" t="s">
        <v>135</v>
      </c>
      <c r="BK476" s="165">
        <f>SUM(BK477:BK479)</f>
        <v>0</v>
      </c>
    </row>
    <row r="477" s="2" customFormat="1" ht="16.5" customHeight="1">
      <c r="A477" s="38"/>
      <c r="B477" s="166"/>
      <c r="C477" s="167" t="s">
        <v>661</v>
      </c>
      <c r="D477" s="167" t="s">
        <v>136</v>
      </c>
      <c r="E477" s="168" t="s">
        <v>662</v>
      </c>
      <c r="F477" s="169" t="s">
        <v>663</v>
      </c>
      <c r="G477" s="170" t="s">
        <v>168</v>
      </c>
      <c r="H477" s="171">
        <v>72.900000000000006</v>
      </c>
      <c r="I477" s="172"/>
      <c r="J477" s="173">
        <f>ROUND(I477*H477,2)</f>
        <v>0</v>
      </c>
      <c r="K477" s="174"/>
      <c r="L477" s="39"/>
      <c r="M477" s="175" t="s">
        <v>1</v>
      </c>
      <c r="N477" s="176" t="s">
        <v>41</v>
      </c>
      <c r="O477" s="77"/>
      <c r="P477" s="177">
        <f>O477*H477</f>
        <v>0</v>
      </c>
      <c r="Q477" s="177">
        <v>0</v>
      </c>
      <c r="R477" s="177">
        <f>Q477*H477</f>
        <v>0</v>
      </c>
      <c r="S477" s="177">
        <v>0.02</v>
      </c>
      <c r="T477" s="178">
        <f>S477*H477</f>
        <v>1.4580000000000002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179" t="s">
        <v>231</v>
      </c>
      <c r="AT477" s="179" t="s">
        <v>136</v>
      </c>
      <c r="AU477" s="179" t="s">
        <v>86</v>
      </c>
      <c r="AY477" s="19" t="s">
        <v>135</v>
      </c>
      <c r="BE477" s="180">
        <f>IF(N477="základní",J477,0)</f>
        <v>0</v>
      </c>
      <c r="BF477" s="180">
        <f>IF(N477="snížená",J477,0)</f>
        <v>0</v>
      </c>
      <c r="BG477" s="180">
        <f>IF(N477="zákl. přenesená",J477,0)</f>
        <v>0</v>
      </c>
      <c r="BH477" s="180">
        <f>IF(N477="sníž. přenesená",J477,0)</f>
        <v>0</v>
      </c>
      <c r="BI477" s="180">
        <f>IF(N477="nulová",J477,0)</f>
        <v>0</v>
      </c>
      <c r="BJ477" s="19" t="s">
        <v>84</v>
      </c>
      <c r="BK477" s="180">
        <f>ROUND(I477*H477,2)</f>
        <v>0</v>
      </c>
      <c r="BL477" s="19" t="s">
        <v>231</v>
      </c>
      <c r="BM477" s="179" t="s">
        <v>664</v>
      </c>
    </row>
    <row r="478" s="14" customFormat="1">
      <c r="A478" s="14"/>
      <c r="B478" s="191"/>
      <c r="C478" s="14"/>
      <c r="D478" s="184" t="s">
        <v>148</v>
      </c>
      <c r="E478" s="192" t="s">
        <v>1</v>
      </c>
      <c r="F478" s="193" t="s">
        <v>665</v>
      </c>
      <c r="G478" s="14"/>
      <c r="H478" s="194">
        <v>72.900000000000006</v>
      </c>
      <c r="I478" s="195"/>
      <c r="J478" s="14"/>
      <c r="K478" s="14"/>
      <c r="L478" s="191"/>
      <c r="M478" s="196"/>
      <c r="N478" s="197"/>
      <c r="O478" s="197"/>
      <c r="P478" s="197"/>
      <c r="Q478" s="197"/>
      <c r="R478" s="197"/>
      <c r="S478" s="197"/>
      <c r="T478" s="19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192" t="s">
        <v>148</v>
      </c>
      <c r="AU478" s="192" t="s">
        <v>86</v>
      </c>
      <c r="AV478" s="14" t="s">
        <v>86</v>
      </c>
      <c r="AW478" s="14" t="s">
        <v>32</v>
      </c>
      <c r="AX478" s="14" t="s">
        <v>76</v>
      </c>
      <c r="AY478" s="192" t="s">
        <v>135</v>
      </c>
    </row>
    <row r="479" s="15" customFormat="1">
      <c r="A479" s="15"/>
      <c r="B479" s="199"/>
      <c r="C479" s="15"/>
      <c r="D479" s="184" t="s">
        <v>148</v>
      </c>
      <c r="E479" s="200" t="s">
        <v>1</v>
      </c>
      <c r="F479" s="201" t="s">
        <v>151</v>
      </c>
      <c r="G479" s="15"/>
      <c r="H479" s="202">
        <v>72.900000000000006</v>
      </c>
      <c r="I479" s="203"/>
      <c r="J479" s="15"/>
      <c r="K479" s="15"/>
      <c r="L479" s="199"/>
      <c r="M479" s="204"/>
      <c r="N479" s="205"/>
      <c r="O479" s="205"/>
      <c r="P479" s="205"/>
      <c r="Q479" s="205"/>
      <c r="R479" s="205"/>
      <c r="S479" s="205"/>
      <c r="T479" s="206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00" t="s">
        <v>148</v>
      </c>
      <c r="AU479" s="200" t="s">
        <v>86</v>
      </c>
      <c r="AV479" s="15" t="s">
        <v>139</v>
      </c>
      <c r="AW479" s="15" t="s">
        <v>32</v>
      </c>
      <c r="AX479" s="15" t="s">
        <v>84</v>
      </c>
      <c r="AY479" s="200" t="s">
        <v>135</v>
      </c>
    </row>
    <row r="480" s="12" customFormat="1" ht="22.8" customHeight="1">
      <c r="A480" s="12"/>
      <c r="B480" s="155"/>
      <c r="C480" s="12"/>
      <c r="D480" s="156" t="s">
        <v>75</v>
      </c>
      <c r="E480" s="181" t="s">
        <v>666</v>
      </c>
      <c r="F480" s="181" t="s">
        <v>667</v>
      </c>
      <c r="G480" s="12"/>
      <c r="H480" s="12"/>
      <c r="I480" s="158"/>
      <c r="J480" s="182">
        <f>BK480</f>
        <v>0</v>
      </c>
      <c r="K480" s="12"/>
      <c r="L480" s="155"/>
      <c r="M480" s="160"/>
      <c r="N480" s="161"/>
      <c r="O480" s="161"/>
      <c r="P480" s="162">
        <f>SUM(P481:P486)</f>
        <v>0</v>
      </c>
      <c r="Q480" s="161"/>
      <c r="R480" s="162">
        <f>SUM(R481:R486)</f>
        <v>0</v>
      </c>
      <c r="S480" s="161"/>
      <c r="T480" s="163">
        <f>SUM(T481:T486)</f>
        <v>0.1653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156" t="s">
        <v>86</v>
      </c>
      <c r="AT480" s="164" t="s">
        <v>75</v>
      </c>
      <c r="AU480" s="164" t="s">
        <v>84</v>
      </c>
      <c r="AY480" s="156" t="s">
        <v>135</v>
      </c>
      <c r="BK480" s="165">
        <f>SUM(BK481:BK486)</f>
        <v>0</v>
      </c>
    </row>
    <row r="481" s="2" customFormat="1" ht="24.15" customHeight="1">
      <c r="A481" s="38"/>
      <c r="B481" s="166"/>
      <c r="C481" s="167" t="s">
        <v>668</v>
      </c>
      <c r="D481" s="167" t="s">
        <v>136</v>
      </c>
      <c r="E481" s="168" t="s">
        <v>669</v>
      </c>
      <c r="F481" s="169" t="s">
        <v>670</v>
      </c>
      <c r="G481" s="170" t="s">
        <v>168</v>
      </c>
      <c r="H481" s="171">
        <v>55.100000000000001</v>
      </c>
      <c r="I481" s="172"/>
      <c r="J481" s="173">
        <f>ROUND(I481*H481,2)</f>
        <v>0</v>
      </c>
      <c r="K481" s="174"/>
      <c r="L481" s="39"/>
      <c r="M481" s="175" t="s">
        <v>1</v>
      </c>
      <c r="N481" s="176" t="s">
        <v>41</v>
      </c>
      <c r="O481" s="77"/>
      <c r="P481" s="177">
        <f>O481*H481</f>
        <v>0</v>
      </c>
      <c r="Q481" s="177">
        <v>0</v>
      </c>
      <c r="R481" s="177">
        <f>Q481*H481</f>
        <v>0</v>
      </c>
      <c r="S481" s="177">
        <v>0.0030000000000000001</v>
      </c>
      <c r="T481" s="178">
        <f>S481*H481</f>
        <v>0.1653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179" t="s">
        <v>231</v>
      </c>
      <c r="AT481" s="179" t="s">
        <v>136</v>
      </c>
      <c r="AU481" s="179" t="s">
        <v>86</v>
      </c>
      <c r="AY481" s="19" t="s">
        <v>135</v>
      </c>
      <c r="BE481" s="180">
        <f>IF(N481="základní",J481,0)</f>
        <v>0</v>
      </c>
      <c r="BF481" s="180">
        <f>IF(N481="snížená",J481,0)</f>
        <v>0</v>
      </c>
      <c r="BG481" s="180">
        <f>IF(N481="zákl. přenesená",J481,0)</f>
        <v>0</v>
      </c>
      <c r="BH481" s="180">
        <f>IF(N481="sníž. přenesená",J481,0)</f>
        <v>0</v>
      </c>
      <c r="BI481" s="180">
        <f>IF(N481="nulová",J481,0)</f>
        <v>0</v>
      </c>
      <c r="BJ481" s="19" t="s">
        <v>84</v>
      </c>
      <c r="BK481" s="180">
        <f>ROUND(I481*H481,2)</f>
        <v>0</v>
      </c>
      <c r="BL481" s="19" t="s">
        <v>231</v>
      </c>
      <c r="BM481" s="179" t="s">
        <v>671</v>
      </c>
    </row>
    <row r="482" s="13" customFormat="1">
      <c r="A482" s="13"/>
      <c r="B482" s="183"/>
      <c r="C482" s="13"/>
      <c r="D482" s="184" t="s">
        <v>148</v>
      </c>
      <c r="E482" s="185" t="s">
        <v>1</v>
      </c>
      <c r="F482" s="186" t="s">
        <v>206</v>
      </c>
      <c r="G482" s="13"/>
      <c r="H482" s="185" t="s">
        <v>1</v>
      </c>
      <c r="I482" s="187"/>
      <c r="J482" s="13"/>
      <c r="K482" s="13"/>
      <c r="L482" s="183"/>
      <c r="M482" s="188"/>
      <c r="N482" s="189"/>
      <c r="O482" s="189"/>
      <c r="P482" s="189"/>
      <c r="Q482" s="189"/>
      <c r="R482" s="189"/>
      <c r="S482" s="189"/>
      <c r="T482" s="19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85" t="s">
        <v>148</v>
      </c>
      <c r="AU482" s="185" t="s">
        <v>86</v>
      </c>
      <c r="AV482" s="13" t="s">
        <v>84</v>
      </c>
      <c r="AW482" s="13" t="s">
        <v>32</v>
      </c>
      <c r="AX482" s="13" t="s">
        <v>76</v>
      </c>
      <c r="AY482" s="185" t="s">
        <v>135</v>
      </c>
    </row>
    <row r="483" s="14" customFormat="1">
      <c r="A483" s="14"/>
      <c r="B483" s="191"/>
      <c r="C483" s="14"/>
      <c r="D483" s="184" t="s">
        <v>148</v>
      </c>
      <c r="E483" s="192" t="s">
        <v>1</v>
      </c>
      <c r="F483" s="193" t="s">
        <v>672</v>
      </c>
      <c r="G483" s="14"/>
      <c r="H483" s="194">
        <v>37.100000000000001</v>
      </c>
      <c r="I483" s="195"/>
      <c r="J483" s="14"/>
      <c r="K483" s="14"/>
      <c r="L483" s="191"/>
      <c r="M483" s="196"/>
      <c r="N483" s="197"/>
      <c r="O483" s="197"/>
      <c r="P483" s="197"/>
      <c r="Q483" s="197"/>
      <c r="R483" s="197"/>
      <c r="S483" s="197"/>
      <c r="T483" s="19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192" t="s">
        <v>148</v>
      </c>
      <c r="AU483" s="192" t="s">
        <v>86</v>
      </c>
      <c r="AV483" s="14" t="s">
        <v>86</v>
      </c>
      <c r="AW483" s="14" t="s">
        <v>32</v>
      </c>
      <c r="AX483" s="14" t="s">
        <v>76</v>
      </c>
      <c r="AY483" s="192" t="s">
        <v>135</v>
      </c>
    </row>
    <row r="484" s="13" customFormat="1">
      <c r="A484" s="13"/>
      <c r="B484" s="183"/>
      <c r="C484" s="13"/>
      <c r="D484" s="184" t="s">
        <v>148</v>
      </c>
      <c r="E484" s="185" t="s">
        <v>1</v>
      </c>
      <c r="F484" s="186" t="s">
        <v>208</v>
      </c>
      <c r="G484" s="13"/>
      <c r="H484" s="185" t="s">
        <v>1</v>
      </c>
      <c r="I484" s="187"/>
      <c r="J484" s="13"/>
      <c r="K484" s="13"/>
      <c r="L484" s="183"/>
      <c r="M484" s="188"/>
      <c r="N484" s="189"/>
      <c r="O484" s="189"/>
      <c r="P484" s="189"/>
      <c r="Q484" s="189"/>
      <c r="R484" s="189"/>
      <c r="S484" s="189"/>
      <c r="T484" s="19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85" t="s">
        <v>148</v>
      </c>
      <c r="AU484" s="185" t="s">
        <v>86</v>
      </c>
      <c r="AV484" s="13" t="s">
        <v>84</v>
      </c>
      <c r="AW484" s="13" t="s">
        <v>32</v>
      </c>
      <c r="AX484" s="13" t="s">
        <v>76</v>
      </c>
      <c r="AY484" s="185" t="s">
        <v>135</v>
      </c>
    </row>
    <row r="485" s="14" customFormat="1">
      <c r="A485" s="14"/>
      <c r="B485" s="191"/>
      <c r="C485" s="14"/>
      <c r="D485" s="184" t="s">
        <v>148</v>
      </c>
      <c r="E485" s="192" t="s">
        <v>1</v>
      </c>
      <c r="F485" s="193" t="s">
        <v>673</v>
      </c>
      <c r="G485" s="14"/>
      <c r="H485" s="194">
        <v>18</v>
      </c>
      <c r="I485" s="195"/>
      <c r="J485" s="14"/>
      <c r="K485" s="14"/>
      <c r="L485" s="191"/>
      <c r="M485" s="196"/>
      <c r="N485" s="197"/>
      <c r="O485" s="197"/>
      <c r="P485" s="197"/>
      <c r="Q485" s="197"/>
      <c r="R485" s="197"/>
      <c r="S485" s="197"/>
      <c r="T485" s="19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192" t="s">
        <v>148</v>
      </c>
      <c r="AU485" s="192" t="s">
        <v>86</v>
      </c>
      <c r="AV485" s="14" t="s">
        <v>86</v>
      </c>
      <c r="AW485" s="14" t="s">
        <v>32</v>
      </c>
      <c r="AX485" s="14" t="s">
        <v>76</v>
      </c>
      <c r="AY485" s="192" t="s">
        <v>135</v>
      </c>
    </row>
    <row r="486" s="15" customFormat="1">
      <c r="A486" s="15"/>
      <c r="B486" s="199"/>
      <c r="C486" s="15"/>
      <c r="D486" s="184" t="s">
        <v>148</v>
      </c>
      <c r="E486" s="200" t="s">
        <v>1</v>
      </c>
      <c r="F486" s="201" t="s">
        <v>151</v>
      </c>
      <c r="G486" s="15"/>
      <c r="H486" s="202">
        <v>55.100000000000001</v>
      </c>
      <c r="I486" s="203"/>
      <c r="J486" s="15"/>
      <c r="K486" s="15"/>
      <c r="L486" s="199"/>
      <c r="M486" s="204"/>
      <c r="N486" s="205"/>
      <c r="O486" s="205"/>
      <c r="P486" s="205"/>
      <c r="Q486" s="205"/>
      <c r="R486" s="205"/>
      <c r="S486" s="205"/>
      <c r="T486" s="206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00" t="s">
        <v>148</v>
      </c>
      <c r="AU486" s="200" t="s">
        <v>86</v>
      </c>
      <c r="AV486" s="15" t="s">
        <v>139</v>
      </c>
      <c r="AW486" s="15" t="s">
        <v>32</v>
      </c>
      <c r="AX486" s="15" t="s">
        <v>84</v>
      </c>
      <c r="AY486" s="200" t="s">
        <v>135</v>
      </c>
    </row>
    <row r="487" s="12" customFormat="1" ht="25.92" customHeight="1">
      <c r="A487" s="12"/>
      <c r="B487" s="155"/>
      <c r="C487" s="12"/>
      <c r="D487" s="156" t="s">
        <v>75</v>
      </c>
      <c r="E487" s="157" t="s">
        <v>674</v>
      </c>
      <c r="F487" s="157" t="s">
        <v>675</v>
      </c>
      <c r="G487" s="12"/>
      <c r="H487" s="12"/>
      <c r="I487" s="158"/>
      <c r="J487" s="159">
        <f>BK487</f>
        <v>0</v>
      </c>
      <c r="K487" s="12"/>
      <c r="L487" s="155"/>
      <c r="M487" s="160"/>
      <c r="N487" s="161"/>
      <c r="O487" s="161"/>
      <c r="P487" s="162">
        <f>P488+P521+P529</f>
        <v>0</v>
      </c>
      <c r="Q487" s="161"/>
      <c r="R487" s="162">
        <f>R488+R521+R529</f>
        <v>0</v>
      </c>
      <c r="S487" s="161"/>
      <c r="T487" s="163">
        <f>T488+T521+T529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156" t="s">
        <v>165</v>
      </c>
      <c r="AT487" s="164" t="s">
        <v>75</v>
      </c>
      <c r="AU487" s="164" t="s">
        <v>76</v>
      </c>
      <c r="AY487" s="156" t="s">
        <v>135</v>
      </c>
      <c r="BK487" s="165">
        <f>BK488+BK521+BK529</f>
        <v>0</v>
      </c>
    </row>
    <row r="488" s="12" customFormat="1" ht="22.8" customHeight="1">
      <c r="A488" s="12"/>
      <c r="B488" s="155"/>
      <c r="C488" s="12"/>
      <c r="D488" s="156" t="s">
        <v>75</v>
      </c>
      <c r="E488" s="181" t="s">
        <v>676</v>
      </c>
      <c r="F488" s="181" t="s">
        <v>677</v>
      </c>
      <c r="G488" s="12"/>
      <c r="H488" s="12"/>
      <c r="I488" s="158"/>
      <c r="J488" s="182">
        <f>BK488</f>
        <v>0</v>
      </c>
      <c r="K488" s="12"/>
      <c r="L488" s="155"/>
      <c r="M488" s="160"/>
      <c r="N488" s="161"/>
      <c r="O488" s="161"/>
      <c r="P488" s="162">
        <f>SUM(P489:P520)</f>
        <v>0</v>
      </c>
      <c r="Q488" s="161"/>
      <c r="R488" s="162">
        <f>SUM(R489:R520)</f>
        <v>0</v>
      </c>
      <c r="S488" s="161"/>
      <c r="T488" s="163">
        <f>SUM(T489:T520)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156" t="s">
        <v>165</v>
      </c>
      <c r="AT488" s="164" t="s">
        <v>75</v>
      </c>
      <c r="AU488" s="164" t="s">
        <v>84</v>
      </c>
      <c r="AY488" s="156" t="s">
        <v>135</v>
      </c>
      <c r="BK488" s="165">
        <f>SUM(BK489:BK520)</f>
        <v>0</v>
      </c>
    </row>
    <row r="489" s="2" customFormat="1" ht="16.5" customHeight="1">
      <c r="A489" s="38"/>
      <c r="B489" s="166"/>
      <c r="C489" s="167" t="s">
        <v>678</v>
      </c>
      <c r="D489" s="167" t="s">
        <v>136</v>
      </c>
      <c r="E489" s="168" t="s">
        <v>679</v>
      </c>
      <c r="F489" s="169" t="s">
        <v>677</v>
      </c>
      <c r="G489" s="170" t="s">
        <v>402</v>
      </c>
      <c r="H489" s="171">
        <v>1</v>
      </c>
      <c r="I489" s="172"/>
      <c r="J489" s="173">
        <f>ROUND(I489*H489,2)</f>
        <v>0</v>
      </c>
      <c r="K489" s="174"/>
      <c r="L489" s="39"/>
      <c r="M489" s="175" t="s">
        <v>1</v>
      </c>
      <c r="N489" s="176" t="s">
        <v>41</v>
      </c>
      <c r="O489" s="77"/>
      <c r="P489" s="177">
        <f>O489*H489</f>
        <v>0</v>
      </c>
      <c r="Q489" s="177">
        <v>0</v>
      </c>
      <c r="R489" s="177">
        <f>Q489*H489</f>
        <v>0</v>
      </c>
      <c r="S489" s="177">
        <v>0</v>
      </c>
      <c r="T489" s="17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179" t="s">
        <v>680</v>
      </c>
      <c r="AT489" s="179" t="s">
        <v>136</v>
      </c>
      <c r="AU489" s="179" t="s">
        <v>86</v>
      </c>
      <c r="AY489" s="19" t="s">
        <v>135</v>
      </c>
      <c r="BE489" s="180">
        <f>IF(N489="základní",J489,0)</f>
        <v>0</v>
      </c>
      <c r="BF489" s="180">
        <f>IF(N489="snížená",J489,0)</f>
        <v>0</v>
      </c>
      <c r="BG489" s="180">
        <f>IF(N489="zákl. přenesená",J489,0)</f>
        <v>0</v>
      </c>
      <c r="BH489" s="180">
        <f>IF(N489="sníž. přenesená",J489,0)</f>
        <v>0</v>
      </c>
      <c r="BI489" s="180">
        <f>IF(N489="nulová",J489,0)</f>
        <v>0</v>
      </c>
      <c r="BJ489" s="19" t="s">
        <v>84</v>
      </c>
      <c r="BK489" s="180">
        <f>ROUND(I489*H489,2)</f>
        <v>0</v>
      </c>
      <c r="BL489" s="19" t="s">
        <v>680</v>
      </c>
      <c r="BM489" s="179" t="s">
        <v>681</v>
      </c>
    </row>
    <row r="490" s="13" customFormat="1">
      <c r="A490" s="13"/>
      <c r="B490" s="183"/>
      <c r="C490" s="13"/>
      <c r="D490" s="184" t="s">
        <v>148</v>
      </c>
      <c r="E490" s="185" t="s">
        <v>1</v>
      </c>
      <c r="F490" s="186" t="s">
        <v>682</v>
      </c>
      <c r="G490" s="13"/>
      <c r="H490" s="185" t="s">
        <v>1</v>
      </c>
      <c r="I490" s="187"/>
      <c r="J490" s="13"/>
      <c r="K490" s="13"/>
      <c r="L490" s="183"/>
      <c r="M490" s="188"/>
      <c r="N490" s="189"/>
      <c r="O490" s="189"/>
      <c r="P490" s="189"/>
      <c r="Q490" s="189"/>
      <c r="R490" s="189"/>
      <c r="S490" s="189"/>
      <c r="T490" s="19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85" t="s">
        <v>148</v>
      </c>
      <c r="AU490" s="185" t="s">
        <v>86</v>
      </c>
      <c r="AV490" s="13" t="s">
        <v>84</v>
      </c>
      <c r="AW490" s="13" t="s">
        <v>32</v>
      </c>
      <c r="AX490" s="13" t="s">
        <v>76</v>
      </c>
      <c r="AY490" s="185" t="s">
        <v>135</v>
      </c>
    </row>
    <row r="491" s="13" customFormat="1">
      <c r="A491" s="13"/>
      <c r="B491" s="183"/>
      <c r="C491" s="13"/>
      <c r="D491" s="184" t="s">
        <v>148</v>
      </c>
      <c r="E491" s="185" t="s">
        <v>1</v>
      </c>
      <c r="F491" s="186" t="s">
        <v>683</v>
      </c>
      <c r="G491" s="13"/>
      <c r="H491" s="185" t="s">
        <v>1</v>
      </c>
      <c r="I491" s="187"/>
      <c r="J491" s="13"/>
      <c r="K491" s="13"/>
      <c r="L491" s="183"/>
      <c r="M491" s="188"/>
      <c r="N491" s="189"/>
      <c r="O491" s="189"/>
      <c r="P491" s="189"/>
      <c r="Q491" s="189"/>
      <c r="R491" s="189"/>
      <c r="S491" s="189"/>
      <c r="T491" s="19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5" t="s">
        <v>148</v>
      </c>
      <c r="AU491" s="185" t="s">
        <v>86</v>
      </c>
      <c r="AV491" s="13" t="s">
        <v>84</v>
      </c>
      <c r="AW491" s="13" t="s">
        <v>32</v>
      </c>
      <c r="AX491" s="13" t="s">
        <v>76</v>
      </c>
      <c r="AY491" s="185" t="s">
        <v>135</v>
      </c>
    </row>
    <row r="492" s="13" customFormat="1">
      <c r="A492" s="13"/>
      <c r="B492" s="183"/>
      <c r="C492" s="13"/>
      <c r="D492" s="184" t="s">
        <v>148</v>
      </c>
      <c r="E492" s="185" t="s">
        <v>1</v>
      </c>
      <c r="F492" s="186" t="s">
        <v>684</v>
      </c>
      <c r="G492" s="13"/>
      <c r="H492" s="185" t="s">
        <v>1</v>
      </c>
      <c r="I492" s="187"/>
      <c r="J492" s="13"/>
      <c r="K492" s="13"/>
      <c r="L492" s="183"/>
      <c r="M492" s="188"/>
      <c r="N492" s="189"/>
      <c r="O492" s="189"/>
      <c r="P492" s="189"/>
      <c r="Q492" s="189"/>
      <c r="R492" s="189"/>
      <c r="S492" s="189"/>
      <c r="T492" s="19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5" t="s">
        <v>148</v>
      </c>
      <c r="AU492" s="185" t="s">
        <v>86</v>
      </c>
      <c r="AV492" s="13" t="s">
        <v>84</v>
      </c>
      <c r="AW492" s="13" t="s">
        <v>32</v>
      </c>
      <c r="AX492" s="13" t="s">
        <v>76</v>
      </c>
      <c r="AY492" s="185" t="s">
        <v>135</v>
      </c>
    </row>
    <row r="493" s="13" customFormat="1">
      <c r="A493" s="13"/>
      <c r="B493" s="183"/>
      <c r="C493" s="13"/>
      <c r="D493" s="184" t="s">
        <v>148</v>
      </c>
      <c r="E493" s="185" t="s">
        <v>1</v>
      </c>
      <c r="F493" s="186" t="s">
        <v>685</v>
      </c>
      <c r="G493" s="13"/>
      <c r="H493" s="185" t="s">
        <v>1</v>
      </c>
      <c r="I493" s="187"/>
      <c r="J493" s="13"/>
      <c r="K493" s="13"/>
      <c r="L493" s="183"/>
      <c r="M493" s="188"/>
      <c r="N493" s="189"/>
      <c r="O493" s="189"/>
      <c r="P493" s="189"/>
      <c r="Q493" s="189"/>
      <c r="R493" s="189"/>
      <c r="S493" s="189"/>
      <c r="T493" s="19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85" t="s">
        <v>148</v>
      </c>
      <c r="AU493" s="185" t="s">
        <v>86</v>
      </c>
      <c r="AV493" s="13" t="s">
        <v>84</v>
      </c>
      <c r="AW493" s="13" t="s">
        <v>32</v>
      </c>
      <c r="AX493" s="13" t="s">
        <v>76</v>
      </c>
      <c r="AY493" s="185" t="s">
        <v>135</v>
      </c>
    </row>
    <row r="494" s="13" customFormat="1">
      <c r="A494" s="13"/>
      <c r="B494" s="183"/>
      <c r="C494" s="13"/>
      <c r="D494" s="184" t="s">
        <v>148</v>
      </c>
      <c r="E494" s="185" t="s">
        <v>1</v>
      </c>
      <c r="F494" s="186" t="s">
        <v>686</v>
      </c>
      <c r="G494" s="13"/>
      <c r="H494" s="185" t="s">
        <v>1</v>
      </c>
      <c r="I494" s="187"/>
      <c r="J494" s="13"/>
      <c r="K494" s="13"/>
      <c r="L494" s="183"/>
      <c r="M494" s="188"/>
      <c r="N494" s="189"/>
      <c r="O494" s="189"/>
      <c r="P494" s="189"/>
      <c r="Q494" s="189"/>
      <c r="R494" s="189"/>
      <c r="S494" s="189"/>
      <c r="T494" s="19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85" t="s">
        <v>148</v>
      </c>
      <c r="AU494" s="185" t="s">
        <v>86</v>
      </c>
      <c r="AV494" s="13" t="s">
        <v>84</v>
      </c>
      <c r="AW494" s="13" t="s">
        <v>32</v>
      </c>
      <c r="AX494" s="13" t="s">
        <v>76</v>
      </c>
      <c r="AY494" s="185" t="s">
        <v>135</v>
      </c>
    </row>
    <row r="495" s="13" customFormat="1">
      <c r="A495" s="13"/>
      <c r="B495" s="183"/>
      <c r="C495" s="13"/>
      <c r="D495" s="184" t="s">
        <v>148</v>
      </c>
      <c r="E495" s="185" t="s">
        <v>1</v>
      </c>
      <c r="F495" s="186" t="s">
        <v>687</v>
      </c>
      <c r="G495" s="13"/>
      <c r="H495" s="185" t="s">
        <v>1</v>
      </c>
      <c r="I495" s="187"/>
      <c r="J495" s="13"/>
      <c r="K495" s="13"/>
      <c r="L495" s="183"/>
      <c r="M495" s="188"/>
      <c r="N495" s="189"/>
      <c r="O495" s="189"/>
      <c r="P495" s="189"/>
      <c r="Q495" s="189"/>
      <c r="R495" s="189"/>
      <c r="S495" s="189"/>
      <c r="T495" s="19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5" t="s">
        <v>148</v>
      </c>
      <c r="AU495" s="185" t="s">
        <v>86</v>
      </c>
      <c r="AV495" s="13" t="s">
        <v>84</v>
      </c>
      <c r="AW495" s="13" t="s">
        <v>32</v>
      </c>
      <c r="AX495" s="13" t="s">
        <v>76</v>
      </c>
      <c r="AY495" s="185" t="s">
        <v>135</v>
      </c>
    </row>
    <row r="496" s="13" customFormat="1">
      <c r="A496" s="13"/>
      <c r="B496" s="183"/>
      <c r="C496" s="13"/>
      <c r="D496" s="184" t="s">
        <v>148</v>
      </c>
      <c r="E496" s="185" t="s">
        <v>1</v>
      </c>
      <c r="F496" s="186" t="s">
        <v>688</v>
      </c>
      <c r="G496" s="13"/>
      <c r="H496" s="185" t="s">
        <v>1</v>
      </c>
      <c r="I496" s="187"/>
      <c r="J496" s="13"/>
      <c r="K496" s="13"/>
      <c r="L496" s="183"/>
      <c r="M496" s="188"/>
      <c r="N496" s="189"/>
      <c r="O496" s="189"/>
      <c r="P496" s="189"/>
      <c r="Q496" s="189"/>
      <c r="R496" s="189"/>
      <c r="S496" s="189"/>
      <c r="T496" s="19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5" t="s">
        <v>148</v>
      </c>
      <c r="AU496" s="185" t="s">
        <v>86</v>
      </c>
      <c r="AV496" s="13" t="s">
        <v>84</v>
      </c>
      <c r="AW496" s="13" t="s">
        <v>32</v>
      </c>
      <c r="AX496" s="13" t="s">
        <v>76</v>
      </c>
      <c r="AY496" s="185" t="s">
        <v>135</v>
      </c>
    </row>
    <row r="497" s="13" customFormat="1">
      <c r="A497" s="13"/>
      <c r="B497" s="183"/>
      <c r="C497" s="13"/>
      <c r="D497" s="184" t="s">
        <v>148</v>
      </c>
      <c r="E497" s="185" t="s">
        <v>1</v>
      </c>
      <c r="F497" s="186" t="s">
        <v>689</v>
      </c>
      <c r="G497" s="13"/>
      <c r="H497" s="185" t="s">
        <v>1</v>
      </c>
      <c r="I497" s="187"/>
      <c r="J497" s="13"/>
      <c r="K497" s="13"/>
      <c r="L497" s="183"/>
      <c r="M497" s="188"/>
      <c r="N497" s="189"/>
      <c r="O497" s="189"/>
      <c r="P497" s="189"/>
      <c r="Q497" s="189"/>
      <c r="R497" s="189"/>
      <c r="S497" s="189"/>
      <c r="T497" s="19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5" t="s">
        <v>148</v>
      </c>
      <c r="AU497" s="185" t="s">
        <v>86</v>
      </c>
      <c r="AV497" s="13" t="s">
        <v>84</v>
      </c>
      <c r="AW497" s="13" t="s">
        <v>32</v>
      </c>
      <c r="AX497" s="13" t="s">
        <v>76</v>
      </c>
      <c r="AY497" s="185" t="s">
        <v>135</v>
      </c>
    </row>
    <row r="498" s="13" customFormat="1">
      <c r="A498" s="13"/>
      <c r="B498" s="183"/>
      <c r="C498" s="13"/>
      <c r="D498" s="184" t="s">
        <v>148</v>
      </c>
      <c r="E498" s="185" t="s">
        <v>1</v>
      </c>
      <c r="F498" s="186" t="s">
        <v>690</v>
      </c>
      <c r="G498" s="13"/>
      <c r="H498" s="185" t="s">
        <v>1</v>
      </c>
      <c r="I498" s="187"/>
      <c r="J498" s="13"/>
      <c r="K498" s="13"/>
      <c r="L498" s="183"/>
      <c r="M498" s="188"/>
      <c r="N498" s="189"/>
      <c r="O498" s="189"/>
      <c r="P498" s="189"/>
      <c r="Q498" s="189"/>
      <c r="R498" s="189"/>
      <c r="S498" s="189"/>
      <c r="T498" s="19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5" t="s">
        <v>148</v>
      </c>
      <c r="AU498" s="185" t="s">
        <v>86</v>
      </c>
      <c r="AV498" s="13" t="s">
        <v>84</v>
      </c>
      <c r="AW498" s="13" t="s">
        <v>32</v>
      </c>
      <c r="AX498" s="13" t="s">
        <v>76</v>
      </c>
      <c r="AY498" s="185" t="s">
        <v>135</v>
      </c>
    </row>
    <row r="499" s="13" customFormat="1">
      <c r="A499" s="13"/>
      <c r="B499" s="183"/>
      <c r="C499" s="13"/>
      <c r="D499" s="184" t="s">
        <v>148</v>
      </c>
      <c r="E499" s="185" t="s">
        <v>1</v>
      </c>
      <c r="F499" s="186" t="s">
        <v>691</v>
      </c>
      <c r="G499" s="13"/>
      <c r="H499" s="185" t="s">
        <v>1</v>
      </c>
      <c r="I499" s="187"/>
      <c r="J499" s="13"/>
      <c r="K499" s="13"/>
      <c r="L499" s="183"/>
      <c r="M499" s="188"/>
      <c r="N499" s="189"/>
      <c r="O499" s="189"/>
      <c r="P499" s="189"/>
      <c r="Q499" s="189"/>
      <c r="R499" s="189"/>
      <c r="S499" s="189"/>
      <c r="T499" s="19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85" t="s">
        <v>148</v>
      </c>
      <c r="AU499" s="185" t="s">
        <v>86</v>
      </c>
      <c r="AV499" s="13" t="s">
        <v>84</v>
      </c>
      <c r="AW499" s="13" t="s">
        <v>32</v>
      </c>
      <c r="AX499" s="13" t="s">
        <v>76</v>
      </c>
      <c r="AY499" s="185" t="s">
        <v>135</v>
      </c>
    </row>
    <row r="500" s="13" customFormat="1">
      <c r="A500" s="13"/>
      <c r="B500" s="183"/>
      <c r="C500" s="13"/>
      <c r="D500" s="184" t="s">
        <v>148</v>
      </c>
      <c r="E500" s="185" t="s">
        <v>1</v>
      </c>
      <c r="F500" s="186" t="s">
        <v>692</v>
      </c>
      <c r="G500" s="13"/>
      <c r="H500" s="185" t="s">
        <v>1</v>
      </c>
      <c r="I500" s="187"/>
      <c r="J500" s="13"/>
      <c r="K500" s="13"/>
      <c r="L500" s="183"/>
      <c r="M500" s="188"/>
      <c r="N500" s="189"/>
      <c r="O500" s="189"/>
      <c r="P500" s="189"/>
      <c r="Q500" s="189"/>
      <c r="R500" s="189"/>
      <c r="S500" s="189"/>
      <c r="T500" s="19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5" t="s">
        <v>148</v>
      </c>
      <c r="AU500" s="185" t="s">
        <v>86</v>
      </c>
      <c r="AV500" s="13" t="s">
        <v>84</v>
      </c>
      <c r="AW500" s="13" t="s">
        <v>32</v>
      </c>
      <c r="AX500" s="13" t="s">
        <v>76</v>
      </c>
      <c r="AY500" s="185" t="s">
        <v>135</v>
      </c>
    </row>
    <row r="501" s="13" customFormat="1">
      <c r="A501" s="13"/>
      <c r="B501" s="183"/>
      <c r="C501" s="13"/>
      <c r="D501" s="184" t="s">
        <v>148</v>
      </c>
      <c r="E501" s="185" t="s">
        <v>1</v>
      </c>
      <c r="F501" s="186" t="s">
        <v>693</v>
      </c>
      <c r="G501" s="13"/>
      <c r="H501" s="185" t="s">
        <v>1</v>
      </c>
      <c r="I501" s="187"/>
      <c r="J501" s="13"/>
      <c r="K501" s="13"/>
      <c r="L501" s="183"/>
      <c r="M501" s="188"/>
      <c r="N501" s="189"/>
      <c r="O501" s="189"/>
      <c r="P501" s="189"/>
      <c r="Q501" s="189"/>
      <c r="R501" s="189"/>
      <c r="S501" s="189"/>
      <c r="T501" s="19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5" t="s">
        <v>148</v>
      </c>
      <c r="AU501" s="185" t="s">
        <v>86</v>
      </c>
      <c r="AV501" s="13" t="s">
        <v>84</v>
      </c>
      <c r="AW501" s="13" t="s">
        <v>32</v>
      </c>
      <c r="AX501" s="13" t="s">
        <v>76</v>
      </c>
      <c r="AY501" s="185" t="s">
        <v>135</v>
      </c>
    </row>
    <row r="502" s="13" customFormat="1">
      <c r="A502" s="13"/>
      <c r="B502" s="183"/>
      <c r="C502" s="13"/>
      <c r="D502" s="184" t="s">
        <v>148</v>
      </c>
      <c r="E502" s="185" t="s">
        <v>1</v>
      </c>
      <c r="F502" s="186" t="s">
        <v>694</v>
      </c>
      <c r="G502" s="13"/>
      <c r="H502" s="185" t="s">
        <v>1</v>
      </c>
      <c r="I502" s="187"/>
      <c r="J502" s="13"/>
      <c r="K502" s="13"/>
      <c r="L502" s="183"/>
      <c r="M502" s="188"/>
      <c r="N502" s="189"/>
      <c r="O502" s="189"/>
      <c r="P502" s="189"/>
      <c r="Q502" s="189"/>
      <c r="R502" s="189"/>
      <c r="S502" s="189"/>
      <c r="T502" s="19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5" t="s">
        <v>148</v>
      </c>
      <c r="AU502" s="185" t="s">
        <v>86</v>
      </c>
      <c r="AV502" s="13" t="s">
        <v>84</v>
      </c>
      <c r="AW502" s="13" t="s">
        <v>32</v>
      </c>
      <c r="AX502" s="13" t="s">
        <v>76</v>
      </c>
      <c r="AY502" s="185" t="s">
        <v>135</v>
      </c>
    </row>
    <row r="503" s="13" customFormat="1">
      <c r="A503" s="13"/>
      <c r="B503" s="183"/>
      <c r="C503" s="13"/>
      <c r="D503" s="184" t="s">
        <v>148</v>
      </c>
      <c r="E503" s="185" t="s">
        <v>1</v>
      </c>
      <c r="F503" s="186" t="s">
        <v>695</v>
      </c>
      <c r="G503" s="13"/>
      <c r="H503" s="185" t="s">
        <v>1</v>
      </c>
      <c r="I503" s="187"/>
      <c r="J503" s="13"/>
      <c r="K503" s="13"/>
      <c r="L503" s="183"/>
      <c r="M503" s="188"/>
      <c r="N503" s="189"/>
      <c r="O503" s="189"/>
      <c r="P503" s="189"/>
      <c r="Q503" s="189"/>
      <c r="R503" s="189"/>
      <c r="S503" s="189"/>
      <c r="T503" s="19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5" t="s">
        <v>148</v>
      </c>
      <c r="AU503" s="185" t="s">
        <v>86</v>
      </c>
      <c r="AV503" s="13" t="s">
        <v>84</v>
      </c>
      <c r="AW503" s="13" t="s">
        <v>32</v>
      </c>
      <c r="AX503" s="13" t="s">
        <v>76</v>
      </c>
      <c r="AY503" s="185" t="s">
        <v>135</v>
      </c>
    </row>
    <row r="504" s="14" customFormat="1">
      <c r="A504" s="14"/>
      <c r="B504" s="191"/>
      <c r="C504" s="14"/>
      <c r="D504" s="184" t="s">
        <v>148</v>
      </c>
      <c r="E504" s="192" t="s">
        <v>1</v>
      </c>
      <c r="F504" s="193" t="s">
        <v>84</v>
      </c>
      <c r="G504" s="14"/>
      <c r="H504" s="194">
        <v>1</v>
      </c>
      <c r="I504" s="195"/>
      <c r="J504" s="14"/>
      <c r="K504" s="14"/>
      <c r="L504" s="191"/>
      <c r="M504" s="196"/>
      <c r="N504" s="197"/>
      <c r="O504" s="197"/>
      <c r="P504" s="197"/>
      <c r="Q504" s="197"/>
      <c r="R504" s="197"/>
      <c r="S504" s="197"/>
      <c r="T504" s="198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192" t="s">
        <v>148</v>
      </c>
      <c r="AU504" s="192" t="s">
        <v>86</v>
      </c>
      <c r="AV504" s="14" t="s">
        <v>86</v>
      </c>
      <c r="AW504" s="14" t="s">
        <v>32</v>
      </c>
      <c r="AX504" s="14" t="s">
        <v>76</v>
      </c>
      <c r="AY504" s="192" t="s">
        <v>135</v>
      </c>
    </row>
    <row r="505" s="15" customFormat="1">
      <c r="A505" s="15"/>
      <c r="B505" s="199"/>
      <c r="C505" s="15"/>
      <c r="D505" s="184" t="s">
        <v>148</v>
      </c>
      <c r="E505" s="200" t="s">
        <v>1</v>
      </c>
      <c r="F505" s="201" t="s">
        <v>151</v>
      </c>
      <c r="G505" s="15"/>
      <c r="H505" s="202">
        <v>1</v>
      </c>
      <c r="I505" s="203"/>
      <c r="J505" s="15"/>
      <c r="K505" s="15"/>
      <c r="L505" s="199"/>
      <c r="M505" s="204"/>
      <c r="N505" s="205"/>
      <c r="O505" s="205"/>
      <c r="P505" s="205"/>
      <c r="Q505" s="205"/>
      <c r="R505" s="205"/>
      <c r="S505" s="205"/>
      <c r="T505" s="206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00" t="s">
        <v>148</v>
      </c>
      <c r="AU505" s="200" t="s">
        <v>86</v>
      </c>
      <c r="AV505" s="15" t="s">
        <v>139</v>
      </c>
      <c r="AW505" s="15" t="s">
        <v>32</v>
      </c>
      <c r="AX505" s="15" t="s">
        <v>84</v>
      </c>
      <c r="AY505" s="200" t="s">
        <v>135</v>
      </c>
    </row>
    <row r="506" s="2" customFormat="1" ht="16.5" customHeight="1">
      <c r="A506" s="38"/>
      <c r="B506" s="166"/>
      <c r="C506" s="167" t="s">
        <v>696</v>
      </c>
      <c r="D506" s="167" t="s">
        <v>136</v>
      </c>
      <c r="E506" s="168" t="s">
        <v>697</v>
      </c>
      <c r="F506" s="169" t="s">
        <v>698</v>
      </c>
      <c r="G506" s="170" t="s">
        <v>402</v>
      </c>
      <c r="H506" s="171">
        <v>1</v>
      </c>
      <c r="I506" s="172"/>
      <c r="J506" s="173">
        <f>ROUND(I506*H506,2)</f>
        <v>0</v>
      </c>
      <c r="K506" s="174"/>
      <c r="L506" s="39"/>
      <c r="M506" s="175" t="s">
        <v>1</v>
      </c>
      <c r="N506" s="176" t="s">
        <v>41</v>
      </c>
      <c r="O506" s="77"/>
      <c r="P506" s="177">
        <f>O506*H506</f>
        <v>0</v>
      </c>
      <c r="Q506" s="177">
        <v>0</v>
      </c>
      <c r="R506" s="177">
        <f>Q506*H506</f>
        <v>0</v>
      </c>
      <c r="S506" s="177">
        <v>0</v>
      </c>
      <c r="T506" s="178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179" t="s">
        <v>680</v>
      </c>
      <c r="AT506" s="179" t="s">
        <v>136</v>
      </c>
      <c r="AU506" s="179" t="s">
        <v>86</v>
      </c>
      <c r="AY506" s="19" t="s">
        <v>135</v>
      </c>
      <c r="BE506" s="180">
        <f>IF(N506="základní",J506,0)</f>
        <v>0</v>
      </c>
      <c r="BF506" s="180">
        <f>IF(N506="snížená",J506,0)</f>
        <v>0</v>
      </c>
      <c r="BG506" s="180">
        <f>IF(N506="zákl. přenesená",J506,0)</f>
        <v>0</v>
      </c>
      <c r="BH506" s="180">
        <f>IF(N506="sníž. přenesená",J506,0)</f>
        <v>0</v>
      </c>
      <c r="BI506" s="180">
        <f>IF(N506="nulová",J506,0)</f>
        <v>0</v>
      </c>
      <c r="BJ506" s="19" t="s">
        <v>84</v>
      </c>
      <c r="BK506" s="180">
        <f>ROUND(I506*H506,2)</f>
        <v>0</v>
      </c>
      <c r="BL506" s="19" t="s">
        <v>680</v>
      </c>
      <c r="BM506" s="179" t="s">
        <v>699</v>
      </c>
    </row>
    <row r="507" s="2" customFormat="1" ht="16.5" customHeight="1">
      <c r="A507" s="38"/>
      <c r="B507" s="166"/>
      <c r="C507" s="167" t="s">
        <v>700</v>
      </c>
      <c r="D507" s="167" t="s">
        <v>136</v>
      </c>
      <c r="E507" s="168" t="s">
        <v>701</v>
      </c>
      <c r="F507" s="169" t="s">
        <v>702</v>
      </c>
      <c r="G507" s="170" t="s">
        <v>402</v>
      </c>
      <c r="H507" s="171">
        <v>1</v>
      </c>
      <c r="I507" s="172"/>
      <c r="J507" s="173">
        <f>ROUND(I507*H507,2)</f>
        <v>0</v>
      </c>
      <c r="K507" s="174"/>
      <c r="L507" s="39"/>
      <c r="M507" s="175" t="s">
        <v>1</v>
      </c>
      <c r="N507" s="176" t="s">
        <v>41</v>
      </c>
      <c r="O507" s="77"/>
      <c r="P507" s="177">
        <f>O507*H507</f>
        <v>0</v>
      </c>
      <c r="Q507" s="177">
        <v>0</v>
      </c>
      <c r="R507" s="177">
        <f>Q507*H507</f>
        <v>0</v>
      </c>
      <c r="S507" s="177">
        <v>0</v>
      </c>
      <c r="T507" s="178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179" t="s">
        <v>680</v>
      </c>
      <c r="AT507" s="179" t="s">
        <v>136</v>
      </c>
      <c r="AU507" s="179" t="s">
        <v>86</v>
      </c>
      <c r="AY507" s="19" t="s">
        <v>135</v>
      </c>
      <c r="BE507" s="180">
        <f>IF(N507="základní",J507,0)</f>
        <v>0</v>
      </c>
      <c r="BF507" s="180">
        <f>IF(N507="snížená",J507,0)</f>
        <v>0</v>
      </c>
      <c r="BG507" s="180">
        <f>IF(N507="zákl. přenesená",J507,0)</f>
        <v>0</v>
      </c>
      <c r="BH507" s="180">
        <f>IF(N507="sníž. přenesená",J507,0)</f>
        <v>0</v>
      </c>
      <c r="BI507" s="180">
        <f>IF(N507="nulová",J507,0)</f>
        <v>0</v>
      </c>
      <c r="BJ507" s="19" t="s">
        <v>84</v>
      </c>
      <c r="BK507" s="180">
        <f>ROUND(I507*H507,2)</f>
        <v>0</v>
      </c>
      <c r="BL507" s="19" t="s">
        <v>680</v>
      </c>
      <c r="BM507" s="179" t="s">
        <v>703</v>
      </c>
    </row>
    <row r="508" s="13" customFormat="1">
      <c r="A508" s="13"/>
      <c r="B508" s="183"/>
      <c r="C508" s="13"/>
      <c r="D508" s="184" t="s">
        <v>148</v>
      </c>
      <c r="E508" s="185" t="s">
        <v>1</v>
      </c>
      <c r="F508" s="186" t="s">
        <v>704</v>
      </c>
      <c r="G508" s="13"/>
      <c r="H508" s="185" t="s">
        <v>1</v>
      </c>
      <c r="I508" s="187"/>
      <c r="J508" s="13"/>
      <c r="K508" s="13"/>
      <c r="L508" s="183"/>
      <c r="M508" s="188"/>
      <c r="N508" s="189"/>
      <c r="O508" s="189"/>
      <c r="P508" s="189"/>
      <c r="Q508" s="189"/>
      <c r="R508" s="189"/>
      <c r="S508" s="189"/>
      <c r="T508" s="19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85" t="s">
        <v>148</v>
      </c>
      <c r="AU508" s="185" t="s">
        <v>86</v>
      </c>
      <c r="AV508" s="13" t="s">
        <v>84</v>
      </c>
      <c r="AW508" s="13" t="s">
        <v>32</v>
      </c>
      <c r="AX508" s="13" t="s">
        <v>76</v>
      </c>
      <c r="AY508" s="185" t="s">
        <v>135</v>
      </c>
    </row>
    <row r="509" s="14" customFormat="1">
      <c r="A509" s="14"/>
      <c r="B509" s="191"/>
      <c r="C509" s="14"/>
      <c r="D509" s="184" t="s">
        <v>148</v>
      </c>
      <c r="E509" s="192" t="s">
        <v>1</v>
      </c>
      <c r="F509" s="193" t="s">
        <v>84</v>
      </c>
      <c r="G509" s="14"/>
      <c r="H509" s="194">
        <v>1</v>
      </c>
      <c r="I509" s="195"/>
      <c r="J509" s="14"/>
      <c r="K509" s="14"/>
      <c r="L509" s="191"/>
      <c r="M509" s="196"/>
      <c r="N509" s="197"/>
      <c r="O509" s="197"/>
      <c r="P509" s="197"/>
      <c r="Q509" s="197"/>
      <c r="R509" s="197"/>
      <c r="S509" s="197"/>
      <c r="T509" s="19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192" t="s">
        <v>148</v>
      </c>
      <c r="AU509" s="192" t="s">
        <v>86</v>
      </c>
      <c r="AV509" s="14" t="s">
        <v>86</v>
      </c>
      <c r="AW509" s="14" t="s">
        <v>32</v>
      </c>
      <c r="AX509" s="14" t="s">
        <v>76</v>
      </c>
      <c r="AY509" s="192" t="s">
        <v>135</v>
      </c>
    </row>
    <row r="510" s="15" customFormat="1">
      <c r="A510" s="15"/>
      <c r="B510" s="199"/>
      <c r="C510" s="15"/>
      <c r="D510" s="184" t="s">
        <v>148</v>
      </c>
      <c r="E510" s="200" t="s">
        <v>1</v>
      </c>
      <c r="F510" s="201" t="s">
        <v>151</v>
      </c>
      <c r="G510" s="15"/>
      <c r="H510" s="202">
        <v>1</v>
      </c>
      <c r="I510" s="203"/>
      <c r="J510" s="15"/>
      <c r="K510" s="15"/>
      <c r="L510" s="199"/>
      <c r="M510" s="204"/>
      <c r="N510" s="205"/>
      <c r="O510" s="205"/>
      <c r="P510" s="205"/>
      <c r="Q510" s="205"/>
      <c r="R510" s="205"/>
      <c r="S510" s="205"/>
      <c r="T510" s="206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00" t="s">
        <v>148</v>
      </c>
      <c r="AU510" s="200" t="s">
        <v>86</v>
      </c>
      <c r="AV510" s="15" t="s">
        <v>139</v>
      </c>
      <c r="AW510" s="15" t="s">
        <v>32</v>
      </c>
      <c r="AX510" s="15" t="s">
        <v>84</v>
      </c>
      <c r="AY510" s="200" t="s">
        <v>135</v>
      </c>
    </row>
    <row r="511" s="2" customFormat="1" ht="16.5" customHeight="1">
      <c r="A511" s="38"/>
      <c r="B511" s="166"/>
      <c r="C511" s="167" t="s">
        <v>705</v>
      </c>
      <c r="D511" s="167" t="s">
        <v>136</v>
      </c>
      <c r="E511" s="168" t="s">
        <v>706</v>
      </c>
      <c r="F511" s="169" t="s">
        <v>707</v>
      </c>
      <c r="G511" s="170" t="s">
        <v>402</v>
      </c>
      <c r="H511" s="171">
        <v>1</v>
      </c>
      <c r="I511" s="172"/>
      <c r="J511" s="173">
        <f>ROUND(I511*H511,2)</f>
        <v>0</v>
      </c>
      <c r="K511" s="174"/>
      <c r="L511" s="39"/>
      <c r="M511" s="175" t="s">
        <v>1</v>
      </c>
      <c r="N511" s="176" t="s">
        <v>41</v>
      </c>
      <c r="O511" s="77"/>
      <c r="P511" s="177">
        <f>O511*H511</f>
        <v>0</v>
      </c>
      <c r="Q511" s="177">
        <v>0</v>
      </c>
      <c r="R511" s="177">
        <f>Q511*H511</f>
        <v>0</v>
      </c>
      <c r="S511" s="177">
        <v>0</v>
      </c>
      <c r="T511" s="178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179" t="s">
        <v>680</v>
      </c>
      <c r="AT511" s="179" t="s">
        <v>136</v>
      </c>
      <c r="AU511" s="179" t="s">
        <v>86</v>
      </c>
      <c r="AY511" s="19" t="s">
        <v>135</v>
      </c>
      <c r="BE511" s="180">
        <f>IF(N511="základní",J511,0)</f>
        <v>0</v>
      </c>
      <c r="BF511" s="180">
        <f>IF(N511="snížená",J511,0)</f>
        <v>0</v>
      </c>
      <c r="BG511" s="180">
        <f>IF(N511="zákl. přenesená",J511,0)</f>
        <v>0</v>
      </c>
      <c r="BH511" s="180">
        <f>IF(N511="sníž. přenesená",J511,0)</f>
        <v>0</v>
      </c>
      <c r="BI511" s="180">
        <f>IF(N511="nulová",J511,0)</f>
        <v>0</v>
      </c>
      <c r="BJ511" s="19" t="s">
        <v>84</v>
      </c>
      <c r="BK511" s="180">
        <f>ROUND(I511*H511,2)</f>
        <v>0</v>
      </c>
      <c r="BL511" s="19" t="s">
        <v>680</v>
      </c>
      <c r="BM511" s="179" t="s">
        <v>708</v>
      </c>
    </row>
    <row r="512" s="13" customFormat="1">
      <c r="A512" s="13"/>
      <c r="B512" s="183"/>
      <c r="C512" s="13"/>
      <c r="D512" s="184" t="s">
        <v>148</v>
      </c>
      <c r="E512" s="185" t="s">
        <v>1</v>
      </c>
      <c r="F512" s="186" t="s">
        <v>709</v>
      </c>
      <c r="G512" s="13"/>
      <c r="H512" s="185" t="s">
        <v>1</v>
      </c>
      <c r="I512" s="187"/>
      <c r="J512" s="13"/>
      <c r="K512" s="13"/>
      <c r="L512" s="183"/>
      <c r="M512" s="188"/>
      <c r="N512" s="189"/>
      <c r="O512" s="189"/>
      <c r="P512" s="189"/>
      <c r="Q512" s="189"/>
      <c r="R512" s="189"/>
      <c r="S512" s="189"/>
      <c r="T512" s="19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85" t="s">
        <v>148</v>
      </c>
      <c r="AU512" s="185" t="s">
        <v>86</v>
      </c>
      <c r="AV512" s="13" t="s">
        <v>84</v>
      </c>
      <c r="AW512" s="13" t="s">
        <v>32</v>
      </c>
      <c r="AX512" s="13" t="s">
        <v>76</v>
      </c>
      <c r="AY512" s="185" t="s">
        <v>135</v>
      </c>
    </row>
    <row r="513" s="13" customFormat="1">
      <c r="A513" s="13"/>
      <c r="B513" s="183"/>
      <c r="C513" s="13"/>
      <c r="D513" s="184" t="s">
        <v>148</v>
      </c>
      <c r="E513" s="185" t="s">
        <v>1</v>
      </c>
      <c r="F513" s="186" t="s">
        <v>710</v>
      </c>
      <c r="G513" s="13"/>
      <c r="H513" s="185" t="s">
        <v>1</v>
      </c>
      <c r="I513" s="187"/>
      <c r="J513" s="13"/>
      <c r="K513" s="13"/>
      <c r="L513" s="183"/>
      <c r="M513" s="188"/>
      <c r="N513" s="189"/>
      <c r="O513" s="189"/>
      <c r="P513" s="189"/>
      <c r="Q513" s="189"/>
      <c r="R513" s="189"/>
      <c r="S513" s="189"/>
      <c r="T513" s="19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5" t="s">
        <v>148</v>
      </c>
      <c r="AU513" s="185" t="s">
        <v>86</v>
      </c>
      <c r="AV513" s="13" t="s">
        <v>84</v>
      </c>
      <c r="AW513" s="13" t="s">
        <v>32</v>
      </c>
      <c r="AX513" s="13" t="s">
        <v>76</v>
      </c>
      <c r="AY513" s="185" t="s">
        <v>135</v>
      </c>
    </row>
    <row r="514" s="13" customFormat="1">
      <c r="A514" s="13"/>
      <c r="B514" s="183"/>
      <c r="C514" s="13"/>
      <c r="D514" s="184" t="s">
        <v>148</v>
      </c>
      <c r="E514" s="185" t="s">
        <v>1</v>
      </c>
      <c r="F514" s="186" t="s">
        <v>711</v>
      </c>
      <c r="G514" s="13"/>
      <c r="H514" s="185" t="s">
        <v>1</v>
      </c>
      <c r="I514" s="187"/>
      <c r="J514" s="13"/>
      <c r="K514" s="13"/>
      <c r="L514" s="183"/>
      <c r="M514" s="188"/>
      <c r="N514" s="189"/>
      <c r="O514" s="189"/>
      <c r="P514" s="189"/>
      <c r="Q514" s="189"/>
      <c r="R514" s="189"/>
      <c r="S514" s="189"/>
      <c r="T514" s="19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85" t="s">
        <v>148</v>
      </c>
      <c r="AU514" s="185" t="s">
        <v>86</v>
      </c>
      <c r="AV514" s="13" t="s">
        <v>84</v>
      </c>
      <c r="AW514" s="13" t="s">
        <v>32</v>
      </c>
      <c r="AX514" s="13" t="s">
        <v>76</v>
      </c>
      <c r="AY514" s="185" t="s">
        <v>135</v>
      </c>
    </row>
    <row r="515" s="14" customFormat="1">
      <c r="A515" s="14"/>
      <c r="B515" s="191"/>
      <c r="C515" s="14"/>
      <c r="D515" s="184" t="s">
        <v>148</v>
      </c>
      <c r="E515" s="192" t="s">
        <v>1</v>
      </c>
      <c r="F515" s="193" t="s">
        <v>84</v>
      </c>
      <c r="G515" s="14"/>
      <c r="H515" s="194">
        <v>1</v>
      </c>
      <c r="I515" s="195"/>
      <c r="J515" s="14"/>
      <c r="K515" s="14"/>
      <c r="L515" s="191"/>
      <c r="M515" s="196"/>
      <c r="N515" s="197"/>
      <c r="O515" s="197"/>
      <c r="P515" s="197"/>
      <c r="Q515" s="197"/>
      <c r="R515" s="197"/>
      <c r="S515" s="197"/>
      <c r="T515" s="198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192" t="s">
        <v>148</v>
      </c>
      <c r="AU515" s="192" t="s">
        <v>86</v>
      </c>
      <c r="AV515" s="14" t="s">
        <v>86</v>
      </c>
      <c r="AW515" s="14" t="s">
        <v>32</v>
      </c>
      <c r="AX515" s="14" t="s">
        <v>76</v>
      </c>
      <c r="AY515" s="192" t="s">
        <v>135</v>
      </c>
    </row>
    <row r="516" s="15" customFormat="1">
      <c r="A516" s="15"/>
      <c r="B516" s="199"/>
      <c r="C516" s="15"/>
      <c r="D516" s="184" t="s">
        <v>148</v>
      </c>
      <c r="E516" s="200" t="s">
        <v>1</v>
      </c>
      <c r="F516" s="201" t="s">
        <v>151</v>
      </c>
      <c r="G516" s="15"/>
      <c r="H516" s="202">
        <v>1</v>
      </c>
      <c r="I516" s="203"/>
      <c r="J516" s="15"/>
      <c r="K516" s="15"/>
      <c r="L516" s="199"/>
      <c r="M516" s="204"/>
      <c r="N516" s="205"/>
      <c r="O516" s="205"/>
      <c r="P516" s="205"/>
      <c r="Q516" s="205"/>
      <c r="R516" s="205"/>
      <c r="S516" s="205"/>
      <c r="T516" s="206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00" t="s">
        <v>148</v>
      </c>
      <c r="AU516" s="200" t="s">
        <v>86</v>
      </c>
      <c r="AV516" s="15" t="s">
        <v>139</v>
      </c>
      <c r="AW516" s="15" t="s">
        <v>32</v>
      </c>
      <c r="AX516" s="15" t="s">
        <v>84</v>
      </c>
      <c r="AY516" s="200" t="s">
        <v>135</v>
      </c>
    </row>
    <row r="517" s="2" customFormat="1" ht="16.5" customHeight="1">
      <c r="A517" s="38"/>
      <c r="B517" s="166"/>
      <c r="C517" s="167" t="s">
        <v>712</v>
      </c>
      <c r="D517" s="167" t="s">
        <v>136</v>
      </c>
      <c r="E517" s="168" t="s">
        <v>713</v>
      </c>
      <c r="F517" s="169" t="s">
        <v>714</v>
      </c>
      <c r="G517" s="170" t="s">
        <v>402</v>
      </c>
      <c r="H517" s="171">
        <v>1</v>
      </c>
      <c r="I517" s="172"/>
      <c r="J517" s="173">
        <f>ROUND(I517*H517,2)</f>
        <v>0</v>
      </c>
      <c r="K517" s="174"/>
      <c r="L517" s="39"/>
      <c r="M517" s="175" t="s">
        <v>1</v>
      </c>
      <c r="N517" s="176" t="s">
        <v>41</v>
      </c>
      <c r="O517" s="77"/>
      <c r="P517" s="177">
        <f>O517*H517</f>
        <v>0</v>
      </c>
      <c r="Q517" s="177">
        <v>0</v>
      </c>
      <c r="R517" s="177">
        <f>Q517*H517</f>
        <v>0</v>
      </c>
      <c r="S517" s="177">
        <v>0</v>
      </c>
      <c r="T517" s="178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179" t="s">
        <v>680</v>
      </c>
      <c r="AT517" s="179" t="s">
        <v>136</v>
      </c>
      <c r="AU517" s="179" t="s">
        <v>86</v>
      </c>
      <c r="AY517" s="19" t="s">
        <v>135</v>
      </c>
      <c r="BE517" s="180">
        <f>IF(N517="základní",J517,0)</f>
        <v>0</v>
      </c>
      <c r="BF517" s="180">
        <f>IF(N517="snížená",J517,0)</f>
        <v>0</v>
      </c>
      <c r="BG517" s="180">
        <f>IF(N517="zákl. přenesená",J517,0)</f>
        <v>0</v>
      </c>
      <c r="BH517" s="180">
        <f>IF(N517="sníž. přenesená",J517,0)</f>
        <v>0</v>
      </c>
      <c r="BI517" s="180">
        <f>IF(N517="nulová",J517,0)</f>
        <v>0</v>
      </c>
      <c r="BJ517" s="19" t="s">
        <v>84</v>
      </c>
      <c r="BK517" s="180">
        <f>ROUND(I517*H517,2)</f>
        <v>0</v>
      </c>
      <c r="BL517" s="19" t="s">
        <v>680</v>
      </c>
      <c r="BM517" s="179" t="s">
        <v>715</v>
      </c>
    </row>
    <row r="518" s="13" customFormat="1">
      <c r="A518" s="13"/>
      <c r="B518" s="183"/>
      <c r="C518" s="13"/>
      <c r="D518" s="184" t="s">
        <v>148</v>
      </c>
      <c r="E518" s="185" t="s">
        <v>1</v>
      </c>
      <c r="F518" s="186" t="s">
        <v>716</v>
      </c>
      <c r="G518" s="13"/>
      <c r="H518" s="185" t="s">
        <v>1</v>
      </c>
      <c r="I518" s="187"/>
      <c r="J518" s="13"/>
      <c r="K518" s="13"/>
      <c r="L518" s="183"/>
      <c r="M518" s="188"/>
      <c r="N518" s="189"/>
      <c r="O518" s="189"/>
      <c r="P518" s="189"/>
      <c r="Q518" s="189"/>
      <c r="R518" s="189"/>
      <c r="S518" s="189"/>
      <c r="T518" s="19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85" t="s">
        <v>148</v>
      </c>
      <c r="AU518" s="185" t="s">
        <v>86</v>
      </c>
      <c r="AV518" s="13" t="s">
        <v>84</v>
      </c>
      <c r="AW518" s="13" t="s">
        <v>32</v>
      </c>
      <c r="AX518" s="13" t="s">
        <v>76</v>
      </c>
      <c r="AY518" s="185" t="s">
        <v>135</v>
      </c>
    </row>
    <row r="519" s="14" customFormat="1">
      <c r="A519" s="14"/>
      <c r="B519" s="191"/>
      <c r="C519" s="14"/>
      <c r="D519" s="184" t="s">
        <v>148</v>
      </c>
      <c r="E519" s="192" t="s">
        <v>1</v>
      </c>
      <c r="F519" s="193" t="s">
        <v>84</v>
      </c>
      <c r="G519" s="14"/>
      <c r="H519" s="194">
        <v>1</v>
      </c>
      <c r="I519" s="195"/>
      <c r="J519" s="14"/>
      <c r="K519" s="14"/>
      <c r="L519" s="191"/>
      <c r="M519" s="196"/>
      <c r="N519" s="197"/>
      <c r="O519" s="197"/>
      <c r="P519" s="197"/>
      <c r="Q519" s="197"/>
      <c r="R519" s="197"/>
      <c r="S519" s="197"/>
      <c r="T519" s="198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192" t="s">
        <v>148</v>
      </c>
      <c r="AU519" s="192" t="s">
        <v>86</v>
      </c>
      <c r="AV519" s="14" t="s">
        <v>86</v>
      </c>
      <c r="AW519" s="14" t="s">
        <v>32</v>
      </c>
      <c r="AX519" s="14" t="s">
        <v>76</v>
      </c>
      <c r="AY519" s="192" t="s">
        <v>135</v>
      </c>
    </row>
    <row r="520" s="15" customFormat="1">
      <c r="A520" s="15"/>
      <c r="B520" s="199"/>
      <c r="C520" s="15"/>
      <c r="D520" s="184" t="s">
        <v>148</v>
      </c>
      <c r="E520" s="200" t="s">
        <v>1</v>
      </c>
      <c r="F520" s="201" t="s">
        <v>151</v>
      </c>
      <c r="G520" s="15"/>
      <c r="H520" s="202">
        <v>1</v>
      </c>
      <c r="I520" s="203"/>
      <c r="J520" s="15"/>
      <c r="K520" s="15"/>
      <c r="L520" s="199"/>
      <c r="M520" s="204"/>
      <c r="N520" s="205"/>
      <c r="O520" s="205"/>
      <c r="P520" s="205"/>
      <c r="Q520" s="205"/>
      <c r="R520" s="205"/>
      <c r="S520" s="205"/>
      <c r="T520" s="206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00" t="s">
        <v>148</v>
      </c>
      <c r="AU520" s="200" t="s">
        <v>86</v>
      </c>
      <c r="AV520" s="15" t="s">
        <v>139</v>
      </c>
      <c r="AW520" s="15" t="s">
        <v>32</v>
      </c>
      <c r="AX520" s="15" t="s">
        <v>84</v>
      </c>
      <c r="AY520" s="200" t="s">
        <v>135</v>
      </c>
    </row>
    <row r="521" s="12" customFormat="1" ht="22.8" customHeight="1">
      <c r="A521" s="12"/>
      <c r="B521" s="155"/>
      <c r="C521" s="12"/>
      <c r="D521" s="156" t="s">
        <v>75</v>
      </c>
      <c r="E521" s="181" t="s">
        <v>717</v>
      </c>
      <c r="F521" s="181" t="s">
        <v>718</v>
      </c>
      <c r="G521" s="12"/>
      <c r="H521" s="12"/>
      <c r="I521" s="158"/>
      <c r="J521" s="182">
        <f>BK521</f>
        <v>0</v>
      </c>
      <c r="K521" s="12"/>
      <c r="L521" s="155"/>
      <c r="M521" s="160"/>
      <c r="N521" s="161"/>
      <c r="O521" s="161"/>
      <c r="P521" s="162">
        <f>SUM(P522:P528)</f>
        <v>0</v>
      </c>
      <c r="Q521" s="161"/>
      <c r="R521" s="162">
        <f>SUM(R522:R528)</f>
        <v>0</v>
      </c>
      <c r="S521" s="161"/>
      <c r="T521" s="163">
        <f>SUM(T522:T528)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156" t="s">
        <v>165</v>
      </c>
      <c r="AT521" s="164" t="s">
        <v>75</v>
      </c>
      <c r="AU521" s="164" t="s">
        <v>84</v>
      </c>
      <c r="AY521" s="156" t="s">
        <v>135</v>
      </c>
      <c r="BK521" s="165">
        <f>SUM(BK522:BK528)</f>
        <v>0</v>
      </c>
    </row>
    <row r="522" s="2" customFormat="1" ht="16.5" customHeight="1">
      <c r="A522" s="38"/>
      <c r="B522" s="166"/>
      <c r="C522" s="167" t="s">
        <v>719</v>
      </c>
      <c r="D522" s="167" t="s">
        <v>136</v>
      </c>
      <c r="E522" s="168" t="s">
        <v>720</v>
      </c>
      <c r="F522" s="169" t="s">
        <v>721</v>
      </c>
      <c r="G522" s="170" t="s">
        <v>402</v>
      </c>
      <c r="H522" s="171">
        <v>1</v>
      </c>
      <c r="I522" s="172"/>
      <c r="J522" s="173">
        <f>ROUND(I522*H522,2)</f>
        <v>0</v>
      </c>
      <c r="K522" s="174"/>
      <c r="L522" s="39"/>
      <c r="M522" s="175" t="s">
        <v>1</v>
      </c>
      <c r="N522" s="176" t="s">
        <v>41</v>
      </c>
      <c r="O522" s="77"/>
      <c r="P522" s="177">
        <f>O522*H522</f>
        <v>0</v>
      </c>
      <c r="Q522" s="177">
        <v>0</v>
      </c>
      <c r="R522" s="177">
        <f>Q522*H522</f>
        <v>0</v>
      </c>
      <c r="S522" s="177">
        <v>0</v>
      </c>
      <c r="T522" s="17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179" t="s">
        <v>680</v>
      </c>
      <c r="AT522" s="179" t="s">
        <v>136</v>
      </c>
      <c r="AU522" s="179" t="s">
        <v>86</v>
      </c>
      <c r="AY522" s="19" t="s">
        <v>135</v>
      </c>
      <c r="BE522" s="180">
        <f>IF(N522="základní",J522,0)</f>
        <v>0</v>
      </c>
      <c r="BF522" s="180">
        <f>IF(N522="snížená",J522,0)</f>
        <v>0</v>
      </c>
      <c r="BG522" s="180">
        <f>IF(N522="zákl. přenesená",J522,0)</f>
        <v>0</v>
      </c>
      <c r="BH522" s="180">
        <f>IF(N522="sníž. přenesená",J522,0)</f>
        <v>0</v>
      </c>
      <c r="BI522" s="180">
        <f>IF(N522="nulová",J522,0)</f>
        <v>0</v>
      </c>
      <c r="BJ522" s="19" t="s">
        <v>84</v>
      </c>
      <c r="BK522" s="180">
        <f>ROUND(I522*H522,2)</f>
        <v>0</v>
      </c>
      <c r="BL522" s="19" t="s">
        <v>680</v>
      </c>
      <c r="BM522" s="179" t="s">
        <v>722</v>
      </c>
    </row>
    <row r="523" s="13" customFormat="1">
      <c r="A523" s="13"/>
      <c r="B523" s="183"/>
      <c r="C523" s="13"/>
      <c r="D523" s="184" t="s">
        <v>148</v>
      </c>
      <c r="E523" s="185" t="s">
        <v>1</v>
      </c>
      <c r="F523" s="186" t="s">
        <v>723</v>
      </c>
      <c r="G523" s="13"/>
      <c r="H523" s="185" t="s">
        <v>1</v>
      </c>
      <c r="I523" s="187"/>
      <c r="J523" s="13"/>
      <c r="K523" s="13"/>
      <c r="L523" s="183"/>
      <c r="M523" s="188"/>
      <c r="N523" s="189"/>
      <c r="O523" s="189"/>
      <c r="P523" s="189"/>
      <c r="Q523" s="189"/>
      <c r="R523" s="189"/>
      <c r="S523" s="189"/>
      <c r="T523" s="19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85" t="s">
        <v>148</v>
      </c>
      <c r="AU523" s="185" t="s">
        <v>86</v>
      </c>
      <c r="AV523" s="13" t="s">
        <v>84</v>
      </c>
      <c r="AW523" s="13" t="s">
        <v>32</v>
      </c>
      <c r="AX523" s="13" t="s">
        <v>76</v>
      </c>
      <c r="AY523" s="185" t="s">
        <v>135</v>
      </c>
    </row>
    <row r="524" s="13" customFormat="1">
      <c r="A524" s="13"/>
      <c r="B524" s="183"/>
      <c r="C524" s="13"/>
      <c r="D524" s="184" t="s">
        <v>148</v>
      </c>
      <c r="E524" s="185" t="s">
        <v>1</v>
      </c>
      <c r="F524" s="186" t="s">
        <v>724</v>
      </c>
      <c r="G524" s="13"/>
      <c r="H524" s="185" t="s">
        <v>1</v>
      </c>
      <c r="I524" s="187"/>
      <c r="J524" s="13"/>
      <c r="K524" s="13"/>
      <c r="L524" s="183"/>
      <c r="M524" s="188"/>
      <c r="N524" s="189"/>
      <c r="O524" s="189"/>
      <c r="P524" s="189"/>
      <c r="Q524" s="189"/>
      <c r="R524" s="189"/>
      <c r="S524" s="189"/>
      <c r="T524" s="19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85" t="s">
        <v>148</v>
      </c>
      <c r="AU524" s="185" t="s">
        <v>86</v>
      </c>
      <c r="AV524" s="13" t="s">
        <v>84</v>
      </c>
      <c r="AW524" s="13" t="s">
        <v>32</v>
      </c>
      <c r="AX524" s="13" t="s">
        <v>76</v>
      </c>
      <c r="AY524" s="185" t="s">
        <v>135</v>
      </c>
    </row>
    <row r="525" s="13" customFormat="1">
      <c r="A525" s="13"/>
      <c r="B525" s="183"/>
      <c r="C525" s="13"/>
      <c r="D525" s="184" t="s">
        <v>148</v>
      </c>
      <c r="E525" s="185" t="s">
        <v>1</v>
      </c>
      <c r="F525" s="186" t="s">
        <v>725</v>
      </c>
      <c r="G525" s="13"/>
      <c r="H525" s="185" t="s">
        <v>1</v>
      </c>
      <c r="I525" s="187"/>
      <c r="J525" s="13"/>
      <c r="K525" s="13"/>
      <c r="L525" s="183"/>
      <c r="M525" s="188"/>
      <c r="N525" s="189"/>
      <c r="O525" s="189"/>
      <c r="P525" s="189"/>
      <c r="Q525" s="189"/>
      <c r="R525" s="189"/>
      <c r="S525" s="189"/>
      <c r="T525" s="19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5" t="s">
        <v>148</v>
      </c>
      <c r="AU525" s="185" t="s">
        <v>86</v>
      </c>
      <c r="AV525" s="13" t="s">
        <v>84</v>
      </c>
      <c r="AW525" s="13" t="s">
        <v>32</v>
      </c>
      <c r="AX525" s="13" t="s">
        <v>76</v>
      </c>
      <c r="AY525" s="185" t="s">
        <v>135</v>
      </c>
    </row>
    <row r="526" s="13" customFormat="1">
      <c r="A526" s="13"/>
      <c r="B526" s="183"/>
      <c r="C526" s="13"/>
      <c r="D526" s="184" t="s">
        <v>148</v>
      </c>
      <c r="E526" s="185" t="s">
        <v>1</v>
      </c>
      <c r="F526" s="186" t="s">
        <v>726</v>
      </c>
      <c r="G526" s="13"/>
      <c r="H526" s="185" t="s">
        <v>1</v>
      </c>
      <c r="I526" s="187"/>
      <c r="J526" s="13"/>
      <c r="K526" s="13"/>
      <c r="L526" s="183"/>
      <c r="M526" s="188"/>
      <c r="N526" s="189"/>
      <c r="O526" s="189"/>
      <c r="P526" s="189"/>
      <c r="Q526" s="189"/>
      <c r="R526" s="189"/>
      <c r="S526" s="189"/>
      <c r="T526" s="19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85" t="s">
        <v>148</v>
      </c>
      <c r="AU526" s="185" t="s">
        <v>86</v>
      </c>
      <c r="AV526" s="13" t="s">
        <v>84</v>
      </c>
      <c r="AW526" s="13" t="s">
        <v>32</v>
      </c>
      <c r="AX526" s="13" t="s">
        <v>76</v>
      </c>
      <c r="AY526" s="185" t="s">
        <v>135</v>
      </c>
    </row>
    <row r="527" s="14" customFormat="1">
      <c r="A527" s="14"/>
      <c r="B527" s="191"/>
      <c r="C527" s="14"/>
      <c r="D527" s="184" t="s">
        <v>148</v>
      </c>
      <c r="E527" s="192" t="s">
        <v>1</v>
      </c>
      <c r="F527" s="193" t="s">
        <v>84</v>
      </c>
      <c r="G527" s="14"/>
      <c r="H527" s="194">
        <v>1</v>
      </c>
      <c r="I527" s="195"/>
      <c r="J527" s="14"/>
      <c r="K527" s="14"/>
      <c r="L527" s="191"/>
      <c r="M527" s="196"/>
      <c r="N527" s="197"/>
      <c r="O527" s="197"/>
      <c r="P527" s="197"/>
      <c r="Q527" s="197"/>
      <c r="R527" s="197"/>
      <c r="S527" s="197"/>
      <c r="T527" s="19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192" t="s">
        <v>148</v>
      </c>
      <c r="AU527" s="192" t="s">
        <v>86</v>
      </c>
      <c r="AV527" s="14" t="s">
        <v>86</v>
      </c>
      <c r="AW527" s="14" t="s">
        <v>32</v>
      </c>
      <c r="AX527" s="14" t="s">
        <v>76</v>
      </c>
      <c r="AY527" s="192" t="s">
        <v>135</v>
      </c>
    </row>
    <row r="528" s="15" customFormat="1">
      <c r="A528" s="15"/>
      <c r="B528" s="199"/>
      <c r="C528" s="15"/>
      <c r="D528" s="184" t="s">
        <v>148</v>
      </c>
      <c r="E528" s="200" t="s">
        <v>1</v>
      </c>
      <c r="F528" s="201" t="s">
        <v>151</v>
      </c>
      <c r="G528" s="15"/>
      <c r="H528" s="202">
        <v>1</v>
      </c>
      <c r="I528" s="203"/>
      <c r="J528" s="15"/>
      <c r="K528" s="15"/>
      <c r="L528" s="199"/>
      <c r="M528" s="204"/>
      <c r="N528" s="205"/>
      <c r="O528" s="205"/>
      <c r="P528" s="205"/>
      <c r="Q528" s="205"/>
      <c r="R528" s="205"/>
      <c r="S528" s="205"/>
      <c r="T528" s="206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00" t="s">
        <v>148</v>
      </c>
      <c r="AU528" s="200" t="s">
        <v>86</v>
      </c>
      <c r="AV528" s="15" t="s">
        <v>139</v>
      </c>
      <c r="AW528" s="15" t="s">
        <v>32</v>
      </c>
      <c r="AX528" s="15" t="s">
        <v>84</v>
      </c>
      <c r="AY528" s="200" t="s">
        <v>135</v>
      </c>
    </row>
    <row r="529" s="12" customFormat="1" ht="22.8" customHeight="1">
      <c r="A529" s="12"/>
      <c r="B529" s="155"/>
      <c r="C529" s="12"/>
      <c r="D529" s="156" t="s">
        <v>75</v>
      </c>
      <c r="E529" s="181" t="s">
        <v>727</v>
      </c>
      <c r="F529" s="181" t="s">
        <v>728</v>
      </c>
      <c r="G529" s="12"/>
      <c r="H529" s="12"/>
      <c r="I529" s="158"/>
      <c r="J529" s="182">
        <f>BK529</f>
        <v>0</v>
      </c>
      <c r="K529" s="12"/>
      <c r="L529" s="155"/>
      <c r="M529" s="160"/>
      <c r="N529" s="161"/>
      <c r="O529" s="161"/>
      <c r="P529" s="162">
        <f>SUM(P530:P548)</f>
        <v>0</v>
      </c>
      <c r="Q529" s="161"/>
      <c r="R529" s="162">
        <f>SUM(R530:R548)</f>
        <v>0</v>
      </c>
      <c r="S529" s="161"/>
      <c r="T529" s="163">
        <f>SUM(T530:T548)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156" t="s">
        <v>165</v>
      </c>
      <c r="AT529" s="164" t="s">
        <v>75</v>
      </c>
      <c r="AU529" s="164" t="s">
        <v>84</v>
      </c>
      <c r="AY529" s="156" t="s">
        <v>135</v>
      </c>
      <c r="BK529" s="165">
        <f>SUM(BK530:BK548)</f>
        <v>0</v>
      </c>
    </row>
    <row r="530" s="2" customFormat="1" ht="16.5" customHeight="1">
      <c r="A530" s="38"/>
      <c r="B530" s="166"/>
      <c r="C530" s="167" t="s">
        <v>729</v>
      </c>
      <c r="D530" s="167" t="s">
        <v>136</v>
      </c>
      <c r="E530" s="168" t="s">
        <v>730</v>
      </c>
      <c r="F530" s="169" t="s">
        <v>728</v>
      </c>
      <c r="G530" s="170" t="s">
        <v>402</v>
      </c>
      <c r="H530" s="171">
        <v>1</v>
      </c>
      <c r="I530" s="172"/>
      <c r="J530" s="173">
        <f>ROUND(I530*H530,2)</f>
        <v>0</v>
      </c>
      <c r="K530" s="174"/>
      <c r="L530" s="39"/>
      <c r="M530" s="175" t="s">
        <v>1</v>
      </c>
      <c r="N530" s="176" t="s">
        <v>41</v>
      </c>
      <c r="O530" s="77"/>
      <c r="P530" s="177">
        <f>O530*H530</f>
        <v>0</v>
      </c>
      <c r="Q530" s="177">
        <v>0</v>
      </c>
      <c r="R530" s="177">
        <f>Q530*H530</f>
        <v>0</v>
      </c>
      <c r="S530" s="177">
        <v>0</v>
      </c>
      <c r="T530" s="178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79" t="s">
        <v>680</v>
      </c>
      <c r="AT530" s="179" t="s">
        <v>136</v>
      </c>
      <c r="AU530" s="179" t="s">
        <v>86</v>
      </c>
      <c r="AY530" s="19" t="s">
        <v>135</v>
      </c>
      <c r="BE530" s="180">
        <f>IF(N530="základní",J530,0)</f>
        <v>0</v>
      </c>
      <c r="BF530" s="180">
        <f>IF(N530="snížená",J530,0)</f>
        <v>0</v>
      </c>
      <c r="BG530" s="180">
        <f>IF(N530="zákl. přenesená",J530,0)</f>
        <v>0</v>
      </c>
      <c r="BH530" s="180">
        <f>IF(N530="sníž. přenesená",J530,0)</f>
        <v>0</v>
      </c>
      <c r="BI530" s="180">
        <f>IF(N530="nulová",J530,0)</f>
        <v>0</v>
      </c>
      <c r="BJ530" s="19" t="s">
        <v>84</v>
      </c>
      <c r="BK530" s="180">
        <f>ROUND(I530*H530,2)</f>
        <v>0</v>
      </c>
      <c r="BL530" s="19" t="s">
        <v>680</v>
      </c>
      <c r="BM530" s="179" t="s">
        <v>731</v>
      </c>
    </row>
    <row r="531" s="13" customFormat="1">
      <c r="A531" s="13"/>
      <c r="B531" s="183"/>
      <c r="C531" s="13"/>
      <c r="D531" s="184" t="s">
        <v>148</v>
      </c>
      <c r="E531" s="185" t="s">
        <v>1</v>
      </c>
      <c r="F531" s="186" t="s">
        <v>732</v>
      </c>
      <c r="G531" s="13"/>
      <c r="H531" s="185" t="s">
        <v>1</v>
      </c>
      <c r="I531" s="187"/>
      <c r="J531" s="13"/>
      <c r="K531" s="13"/>
      <c r="L531" s="183"/>
      <c r="M531" s="188"/>
      <c r="N531" s="189"/>
      <c r="O531" s="189"/>
      <c r="P531" s="189"/>
      <c r="Q531" s="189"/>
      <c r="R531" s="189"/>
      <c r="S531" s="189"/>
      <c r="T531" s="19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5" t="s">
        <v>148</v>
      </c>
      <c r="AU531" s="185" t="s">
        <v>86</v>
      </c>
      <c r="AV531" s="13" t="s">
        <v>84</v>
      </c>
      <c r="AW531" s="13" t="s">
        <v>32</v>
      </c>
      <c r="AX531" s="13" t="s">
        <v>76</v>
      </c>
      <c r="AY531" s="185" t="s">
        <v>135</v>
      </c>
    </row>
    <row r="532" s="13" customFormat="1">
      <c r="A532" s="13"/>
      <c r="B532" s="183"/>
      <c r="C532" s="13"/>
      <c r="D532" s="184" t="s">
        <v>148</v>
      </c>
      <c r="E532" s="185" t="s">
        <v>1</v>
      </c>
      <c r="F532" s="186" t="s">
        <v>733</v>
      </c>
      <c r="G532" s="13"/>
      <c r="H532" s="185" t="s">
        <v>1</v>
      </c>
      <c r="I532" s="187"/>
      <c r="J532" s="13"/>
      <c r="K532" s="13"/>
      <c r="L532" s="183"/>
      <c r="M532" s="188"/>
      <c r="N532" s="189"/>
      <c r="O532" s="189"/>
      <c r="P532" s="189"/>
      <c r="Q532" s="189"/>
      <c r="R532" s="189"/>
      <c r="S532" s="189"/>
      <c r="T532" s="19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85" t="s">
        <v>148</v>
      </c>
      <c r="AU532" s="185" t="s">
        <v>86</v>
      </c>
      <c r="AV532" s="13" t="s">
        <v>84</v>
      </c>
      <c r="AW532" s="13" t="s">
        <v>32</v>
      </c>
      <c r="AX532" s="13" t="s">
        <v>76</v>
      </c>
      <c r="AY532" s="185" t="s">
        <v>135</v>
      </c>
    </row>
    <row r="533" s="13" customFormat="1">
      <c r="A533" s="13"/>
      <c r="B533" s="183"/>
      <c r="C533" s="13"/>
      <c r="D533" s="184" t="s">
        <v>148</v>
      </c>
      <c r="E533" s="185" t="s">
        <v>1</v>
      </c>
      <c r="F533" s="186" t="s">
        <v>734</v>
      </c>
      <c r="G533" s="13"/>
      <c r="H533" s="185" t="s">
        <v>1</v>
      </c>
      <c r="I533" s="187"/>
      <c r="J533" s="13"/>
      <c r="K533" s="13"/>
      <c r="L533" s="183"/>
      <c r="M533" s="188"/>
      <c r="N533" s="189"/>
      <c r="O533" s="189"/>
      <c r="P533" s="189"/>
      <c r="Q533" s="189"/>
      <c r="R533" s="189"/>
      <c r="S533" s="189"/>
      <c r="T533" s="19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85" t="s">
        <v>148</v>
      </c>
      <c r="AU533" s="185" t="s">
        <v>86</v>
      </c>
      <c r="AV533" s="13" t="s">
        <v>84</v>
      </c>
      <c r="AW533" s="13" t="s">
        <v>32</v>
      </c>
      <c r="AX533" s="13" t="s">
        <v>76</v>
      </c>
      <c r="AY533" s="185" t="s">
        <v>135</v>
      </c>
    </row>
    <row r="534" s="13" customFormat="1">
      <c r="A534" s="13"/>
      <c r="B534" s="183"/>
      <c r="C534" s="13"/>
      <c r="D534" s="184" t="s">
        <v>148</v>
      </c>
      <c r="E534" s="185" t="s">
        <v>1</v>
      </c>
      <c r="F534" s="186" t="s">
        <v>735</v>
      </c>
      <c r="G534" s="13"/>
      <c r="H534" s="185" t="s">
        <v>1</v>
      </c>
      <c r="I534" s="187"/>
      <c r="J534" s="13"/>
      <c r="K534" s="13"/>
      <c r="L534" s="183"/>
      <c r="M534" s="188"/>
      <c r="N534" s="189"/>
      <c r="O534" s="189"/>
      <c r="P534" s="189"/>
      <c r="Q534" s="189"/>
      <c r="R534" s="189"/>
      <c r="S534" s="189"/>
      <c r="T534" s="19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85" t="s">
        <v>148</v>
      </c>
      <c r="AU534" s="185" t="s">
        <v>86</v>
      </c>
      <c r="AV534" s="13" t="s">
        <v>84</v>
      </c>
      <c r="AW534" s="13" t="s">
        <v>32</v>
      </c>
      <c r="AX534" s="13" t="s">
        <v>76</v>
      </c>
      <c r="AY534" s="185" t="s">
        <v>135</v>
      </c>
    </row>
    <row r="535" s="13" customFormat="1">
      <c r="A535" s="13"/>
      <c r="B535" s="183"/>
      <c r="C535" s="13"/>
      <c r="D535" s="184" t="s">
        <v>148</v>
      </c>
      <c r="E535" s="185" t="s">
        <v>1</v>
      </c>
      <c r="F535" s="186" t="s">
        <v>736</v>
      </c>
      <c r="G535" s="13"/>
      <c r="H535" s="185" t="s">
        <v>1</v>
      </c>
      <c r="I535" s="187"/>
      <c r="J535" s="13"/>
      <c r="K535" s="13"/>
      <c r="L535" s="183"/>
      <c r="M535" s="188"/>
      <c r="N535" s="189"/>
      <c r="O535" s="189"/>
      <c r="P535" s="189"/>
      <c r="Q535" s="189"/>
      <c r="R535" s="189"/>
      <c r="S535" s="189"/>
      <c r="T535" s="19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85" t="s">
        <v>148</v>
      </c>
      <c r="AU535" s="185" t="s">
        <v>86</v>
      </c>
      <c r="AV535" s="13" t="s">
        <v>84</v>
      </c>
      <c r="AW535" s="13" t="s">
        <v>32</v>
      </c>
      <c r="AX535" s="13" t="s">
        <v>76</v>
      </c>
      <c r="AY535" s="185" t="s">
        <v>135</v>
      </c>
    </row>
    <row r="536" s="13" customFormat="1">
      <c r="A536" s="13"/>
      <c r="B536" s="183"/>
      <c r="C536" s="13"/>
      <c r="D536" s="184" t="s">
        <v>148</v>
      </c>
      <c r="E536" s="185" t="s">
        <v>1</v>
      </c>
      <c r="F536" s="186" t="s">
        <v>737</v>
      </c>
      <c r="G536" s="13"/>
      <c r="H536" s="185" t="s">
        <v>1</v>
      </c>
      <c r="I536" s="187"/>
      <c r="J536" s="13"/>
      <c r="K536" s="13"/>
      <c r="L536" s="183"/>
      <c r="M536" s="188"/>
      <c r="N536" s="189"/>
      <c r="O536" s="189"/>
      <c r="P536" s="189"/>
      <c r="Q536" s="189"/>
      <c r="R536" s="189"/>
      <c r="S536" s="189"/>
      <c r="T536" s="19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85" t="s">
        <v>148</v>
      </c>
      <c r="AU536" s="185" t="s">
        <v>86</v>
      </c>
      <c r="AV536" s="13" t="s">
        <v>84</v>
      </c>
      <c r="AW536" s="13" t="s">
        <v>32</v>
      </c>
      <c r="AX536" s="13" t="s">
        <v>76</v>
      </c>
      <c r="AY536" s="185" t="s">
        <v>135</v>
      </c>
    </row>
    <row r="537" s="13" customFormat="1">
      <c r="A537" s="13"/>
      <c r="B537" s="183"/>
      <c r="C537" s="13"/>
      <c r="D537" s="184" t="s">
        <v>148</v>
      </c>
      <c r="E537" s="185" t="s">
        <v>1</v>
      </c>
      <c r="F537" s="186" t="s">
        <v>738</v>
      </c>
      <c r="G537" s="13"/>
      <c r="H537" s="185" t="s">
        <v>1</v>
      </c>
      <c r="I537" s="187"/>
      <c r="J537" s="13"/>
      <c r="K537" s="13"/>
      <c r="L537" s="183"/>
      <c r="M537" s="188"/>
      <c r="N537" s="189"/>
      <c r="O537" s="189"/>
      <c r="P537" s="189"/>
      <c r="Q537" s="189"/>
      <c r="R537" s="189"/>
      <c r="S537" s="189"/>
      <c r="T537" s="19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5" t="s">
        <v>148</v>
      </c>
      <c r="AU537" s="185" t="s">
        <v>86</v>
      </c>
      <c r="AV537" s="13" t="s">
        <v>84</v>
      </c>
      <c r="AW537" s="13" t="s">
        <v>32</v>
      </c>
      <c r="AX537" s="13" t="s">
        <v>76</v>
      </c>
      <c r="AY537" s="185" t="s">
        <v>135</v>
      </c>
    </row>
    <row r="538" s="13" customFormat="1">
      <c r="A538" s="13"/>
      <c r="B538" s="183"/>
      <c r="C538" s="13"/>
      <c r="D538" s="184" t="s">
        <v>148</v>
      </c>
      <c r="E538" s="185" t="s">
        <v>1</v>
      </c>
      <c r="F538" s="186" t="s">
        <v>739</v>
      </c>
      <c r="G538" s="13"/>
      <c r="H538" s="185" t="s">
        <v>1</v>
      </c>
      <c r="I538" s="187"/>
      <c r="J538" s="13"/>
      <c r="K538" s="13"/>
      <c r="L538" s="183"/>
      <c r="M538" s="188"/>
      <c r="N538" s="189"/>
      <c r="O538" s="189"/>
      <c r="P538" s="189"/>
      <c r="Q538" s="189"/>
      <c r="R538" s="189"/>
      <c r="S538" s="189"/>
      <c r="T538" s="19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85" t="s">
        <v>148</v>
      </c>
      <c r="AU538" s="185" t="s">
        <v>86</v>
      </c>
      <c r="AV538" s="13" t="s">
        <v>84</v>
      </c>
      <c r="AW538" s="13" t="s">
        <v>32</v>
      </c>
      <c r="AX538" s="13" t="s">
        <v>76</v>
      </c>
      <c r="AY538" s="185" t="s">
        <v>135</v>
      </c>
    </row>
    <row r="539" s="13" customFormat="1">
      <c r="A539" s="13"/>
      <c r="B539" s="183"/>
      <c r="C539" s="13"/>
      <c r="D539" s="184" t="s">
        <v>148</v>
      </c>
      <c r="E539" s="185" t="s">
        <v>1</v>
      </c>
      <c r="F539" s="186" t="s">
        <v>740</v>
      </c>
      <c r="G539" s="13"/>
      <c r="H539" s="185" t="s">
        <v>1</v>
      </c>
      <c r="I539" s="187"/>
      <c r="J539" s="13"/>
      <c r="K539" s="13"/>
      <c r="L539" s="183"/>
      <c r="M539" s="188"/>
      <c r="N539" s="189"/>
      <c r="O539" s="189"/>
      <c r="P539" s="189"/>
      <c r="Q539" s="189"/>
      <c r="R539" s="189"/>
      <c r="S539" s="189"/>
      <c r="T539" s="19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85" t="s">
        <v>148</v>
      </c>
      <c r="AU539" s="185" t="s">
        <v>86</v>
      </c>
      <c r="AV539" s="13" t="s">
        <v>84</v>
      </c>
      <c r="AW539" s="13" t="s">
        <v>32</v>
      </c>
      <c r="AX539" s="13" t="s">
        <v>76</v>
      </c>
      <c r="AY539" s="185" t="s">
        <v>135</v>
      </c>
    </row>
    <row r="540" s="13" customFormat="1">
      <c r="A540" s="13"/>
      <c r="B540" s="183"/>
      <c r="C540" s="13"/>
      <c r="D540" s="184" t="s">
        <v>148</v>
      </c>
      <c r="E540" s="185" t="s">
        <v>1</v>
      </c>
      <c r="F540" s="186" t="s">
        <v>741</v>
      </c>
      <c r="G540" s="13"/>
      <c r="H540" s="185" t="s">
        <v>1</v>
      </c>
      <c r="I540" s="187"/>
      <c r="J540" s="13"/>
      <c r="K540" s="13"/>
      <c r="L540" s="183"/>
      <c r="M540" s="188"/>
      <c r="N540" s="189"/>
      <c r="O540" s="189"/>
      <c r="P540" s="189"/>
      <c r="Q540" s="189"/>
      <c r="R540" s="189"/>
      <c r="S540" s="189"/>
      <c r="T540" s="19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5" t="s">
        <v>148</v>
      </c>
      <c r="AU540" s="185" t="s">
        <v>86</v>
      </c>
      <c r="AV540" s="13" t="s">
        <v>84</v>
      </c>
      <c r="AW540" s="13" t="s">
        <v>32</v>
      </c>
      <c r="AX540" s="13" t="s">
        <v>76</v>
      </c>
      <c r="AY540" s="185" t="s">
        <v>135</v>
      </c>
    </row>
    <row r="541" s="13" customFormat="1">
      <c r="A541" s="13"/>
      <c r="B541" s="183"/>
      <c r="C541" s="13"/>
      <c r="D541" s="184" t="s">
        <v>148</v>
      </c>
      <c r="E541" s="185" t="s">
        <v>1</v>
      </c>
      <c r="F541" s="186" t="s">
        <v>742</v>
      </c>
      <c r="G541" s="13"/>
      <c r="H541" s="185" t="s">
        <v>1</v>
      </c>
      <c r="I541" s="187"/>
      <c r="J541" s="13"/>
      <c r="K541" s="13"/>
      <c r="L541" s="183"/>
      <c r="M541" s="188"/>
      <c r="N541" s="189"/>
      <c r="O541" s="189"/>
      <c r="P541" s="189"/>
      <c r="Q541" s="189"/>
      <c r="R541" s="189"/>
      <c r="S541" s="189"/>
      <c r="T541" s="19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5" t="s">
        <v>148</v>
      </c>
      <c r="AU541" s="185" t="s">
        <v>86</v>
      </c>
      <c r="AV541" s="13" t="s">
        <v>84</v>
      </c>
      <c r="AW541" s="13" t="s">
        <v>32</v>
      </c>
      <c r="AX541" s="13" t="s">
        <v>76</v>
      </c>
      <c r="AY541" s="185" t="s">
        <v>135</v>
      </c>
    </row>
    <row r="542" s="13" customFormat="1">
      <c r="A542" s="13"/>
      <c r="B542" s="183"/>
      <c r="C542" s="13"/>
      <c r="D542" s="184" t="s">
        <v>148</v>
      </c>
      <c r="E542" s="185" t="s">
        <v>1</v>
      </c>
      <c r="F542" s="186" t="s">
        <v>743</v>
      </c>
      <c r="G542" s="13"/>
      <c r="H542" s="185" t="s">
        <v>1</v>
      </c>
      <c r="I542" s="187"/>
      <c r="J542" s="13"/>
      <c r="K542" s="13"/>
      <c r="L542" s="183"/>
      <c r="M542" s="188"/>
      <c r="N542" s="189"/>
      <c r="O542" s="189"/>
      <c r="P542" s="189"/>
      <c r="Q542" s="189"/>
      <c r="R542" s="189"/>
      <c r="S542" s="189"/>
      <c r="T542" s="19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85" t="s">
        <v>148</v>
      </c>
      <c r="AU542" s="185" t="s">
        <v>86</v>
      </c>
      <c r="AV542" s="13" t="s">
        <v>84</v>
      </c>
      <c r="AW542" s="13" t="s">
        <v>32</v>
      </c>
      <c r="AX542" s="13" t="s">
        <v>76</v>
      </c>
      <c r="AY542" s="185" t="s">
        <v>135</v>
      </c>
    </row>
    <row r="543" s="13" customFormat="1">
      <c r="A543" s="13"/>
      <c r="B543" s="183"/>
      <c r="C543" s="13"/>
      <c r="D543" s="184" t="s">
        <v>148</v>
      </c>
      <c r="E543" s="185" t="s">
        <v>1</v>
      </c>
      <c r="F543" s="186" t="s">
        <v>744</v>
      </c>
      <c r="G543" s="13"/>
      <c r="H543" s="185" t="s">
        <v>1</v>
      </c>
      <c r="I543" s="187"/>
      <c r="J543" s="13"/>
      <c r="K543" s="13"/>
      <c r="L543" s="183"/>
      <c r="M543" s="188"/>
      <c r="N543" s="189"/>
      <c r="O543" s="189"/>
      <c r="P543" s="189"/>
      <c r="Q543" s="189"/>
      <c r="R543" s="189"/>
      <c r="S543" s="189"/>
      <c r="T543" s="19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85" t="s">
        <v>148</v>
      </c>
      <c r="AU543" s="185" t="s">
        <v>86</v>
      </c>
      <c r="AV543" s="13" t="s">
        <v>84</v>
      </c>
      <c r="AW543" s="13" t="s">
        <v>32</v>
      </c>
      <c r="AX543" s="13" t="s">
        <v>76</v>
      </c>
      <c r="AY543" s="185" t="s">
        <v>135</v>
      </c>
    </row>
    <row r="544" s="13" customFormat="1">
      <c r="A544" s="13"/>
      <c r="B544" s="183"/>
      <c r="C544" s="13"/>
      <c r="D544" s="184" t="s">
        <v>148</v>
      </c>
      <c r="E544" s="185" t="s">
        <v>1</v>
      </c>
      <c r="F544" s="186" t="s">
        <v>745</v>
      </c>
      <c r="G544" s="13"/>
      <c r="H544" s="185" t="s">
        <v>1</v>
      </c>
      <c r="I544" s="187"/>
      <c r="J544" s="13"/>
      <c r="K544" s="13"/>
      <c r="L544" s="183"/>
      <c r="M544" s="188"/>
      <c r="N544" s="189"/>
      <c r="O544" s="189"/>
      <c r="P544" s="189"/>
      <c r="Q544" s="189"/>
      <c r="R544" s="189"/>
      <c r="S544" s="189"/>
      <c r="T544" s="19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5" t="s">
        <v>148</v>
      </c>
      <c r="AU544" s="185" t="s">
        <v>86</v>
      </c>
      <c r="AV544" s="13" t="s">
        <v>84</v>
      </c>
      <c r="AW544" s="13" t="s">
        <v>32</v>
      </c>
      <c r="AX544" s="13" t="s">
        <v>76</v>
      </c>
      <c r="AY544" s="185" t="s">
        <v>135</v>
      </c>
    </row>
    <row r="545" s="13" customFormat="1">
      <c r="A545" s="13"/>
      <c r="B545" s="183"/>
      <c r="C545" s="13"/>
      <c r="D545" s="184" t="s">
        <v>148</v>
      </c>
      <c r="E545" s="185" t="s">
        <v>1</v>
      </c>
      <c r="F545" s="186" t="s">
        <v>746</v>
      </c>
      <c r="G545" s="13"/>
      <c r="H545" s="185" t="s">
        <v>1</v>
      </c>
      <c r="I545" s="187"/>
      <c r="J545" s="13"/>
      <c r="K545" s="13"/>
      <c r="L545" s="183"/>
      <c r="M545" s="188"/>
      <c r="N545" s="189"/>
      <c r="O545" s="189"/>
      <c r="P545" s="189"/>
      <c r="Q545" s="189"/>
      <c r="R545" s="189"/>
      <c r="S545" s="189"/>
      <c r="T545" s="19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5" t="s">
        <v>148</v>
      </c>
      <c r="AU545" s="185" t="s">
        <v>86</v>
      </c>
      <c r="AV545" s="13" t="s">
        <v>84</v>
      </c>
      <c r="AW545" s="13" t="s">
        <v>32</v>
      </c>
      <c r="AX545" s="13" t="s">
        <v>76</v>
      </c>
      <c r="AY545" s="185" t="s">
        <v>135</v>
      </c>
    </row>
    <row r="546" s="13" customFormat="1">
      <c r="A546" s="13"/>
      <c r="B546" s="183"/>
      <c r="C546" s="13"/>
      <c r="D546" s="184" t="s">
        <v>148</v>
      </c>
      <c r="E546" s="185" t="s">
        <v>1</v>
      </c>
      <c r="F546" s="186" t="s">
        <v>747</v>
      </c>
      <c r="G546" s="13"/>
      <c r="H546" s="185" t="s">
        <v>1</v>
      </c>
      <c r="I546" s="187"/>
      <c r="J546" s="13"/>
      <c r="K546" s="13"/>
      <c r="L546" s="183"/>
      <c r="M546" s="188"/>
      <c r="N546" s="189"/>
      <c r="O546" s="189"/>
      <c r="P546" s="189"/>
      <c r="Q546" s="189"/>
      <c r="R546" s="189"/>
      <c r="S546" s="189"/>
      <c r="T546" s="19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85" t="s">
        <v>148</v>
      </c>
      <c r="AU546" s="185" t="s">
        <v>86</v>
      </c>
      <c r="AV546" s="13" t="s">
        <v>84</v>
      </c>
      <c r="AW546" s="13" t="s">
        <v>32</v>
      </c>
      <c r="AX546" s="13" t="s">
        <v>76</v>
      </c>
      <c r="AY546" s="185" t="s">
        <v>135</v>
      </c>
    </row>
    <row r="547" s="14" customFormat="1">
      <c r="A547" s="14"/>
      <c r="B547" s="191"/>
      <c r="C547" s="14"/>
      <c r="D547" s="184" t="s">
        <v>148</v>
      </c>
      <c r="E547" s="192" t="s">
        <v>1</v>
      </c>
      <c r="F547" s="193" t="s">
        <v>84</v>
      </c>
      <c r="G547" s="14"/>
      <c r="H547" s="194">
        <v>1</v>
      </c>
      <c r="I547" s="195"/>
      <c r="J547" s="14"/>
      <c r="K547" s="14"/>
      <c r="L547" s="191"/>
      <c r="M547" s="196"/>
      <c r="N547" s="197"/>
      <c r="O547" s="197"/>
      <c r="P547" s="197"/>
      <c r="Q547" s="197"/>
      <c r="R547" s="197"/>
      <c r="S547" s="197"/>
      <c r="T547" s="198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192" t="s">
        <v>148</v>
      </c>
      <c r="AU547" s="192" t="s">
        <v>86</v>
      </c>
      <c r="AV547" s="14" t="s">
        <v>86</v>
      </c>
      <c r="AW547" s="14" t="s">
        <v>32</v>
      </c>
      <c r="AX547" s="14" t="s">
        <v>76</v>
      </c>
      <c r="AY547" s="192" t="s">
        <v>135</v>
      </c>
    </row>
    <row r="548" s="15" customFormat="1">
      <c r="A548" s="15"/>
      <c r="B548" s="199"/>
      <c r="C548" s="15"/>
      <c r="D548" s="184" t="s">
        <v>148</v>
      </c>
      <c r="E548" s="200" t="s">
        <v>1</v>
      </c>
      <c r="F548" s="201" t="s">
        <v>151</v>
      </c>
      <c r="G548" s="15"/>
      <c r="H548" s="202">
        <v>1</v>
      </c>
      <c r="I548" s="203"/>
      <c r="J548" s="15"/>
      <c r="K548" s="15"/>
      <c r="L548" s="199"/>
      <c r="M548" s="219"/>
      <c r="N548" s="220"/>
      <c r="O548" s="220"/>
      <c r="P548" s="220"/>
      <c r="Q548" s="220"/>
      <c r="R548" s="220"/>
      <c r="S548" s="220"/>
      <c r="T548" s="221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00" t="s">
        <v>148</v>
      </c>
      <c r="AU548" s="200" t="s">
        <v>86</v>
      </c>
      <c r="AV548" s="15" t="s">
        <v>139</v>
      </c>
      <c r="AW548" s="15" t="s">
        <v>32</v>
      </c>
      <c r="AX548" s="15" t="s">
        <v>84</v>
      </c>
      <c r="AY548" s="200" t="s">
        <v>135</v>
      </c>
    </row>
    <row r="549" s="2" customFormat="1" ht="6.96" customHeight="1">
      <c r="A549" s="38"/>
      <c r="B549" s="60"/>
      <c r="C549" s="61"/>
      <c r="D549" s="61"/>
      <c r="E549" s="61"/>
      <c r="F549" s="61"/>
      <c r="G549" s="61"/>
      <c r="H549" s="61"/>
      <c r="I549" s="61"/>
      <c r="J549" s="61"/>
      <c r="K549" s="61"/>
      <c r="L549" s="39"/>
      <c r="M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</row>
  </sheetData>
  <autoFilter ref="C141:K548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LAPTOP-JVJKK6JQ\Martin</dc:creator>
  <cp:lastModifiedBy>LAPTOP-JVJKK6JQ\Martin</cp:lastModifiedBy>
  <dcterms:created xsi:type="dcterms:W3CDTF">2022-03-08T13:24:49Z</dcterms:created>
  <dcterms:modified xsi:type="dcterms:W3CDTF">2022-03-08T13:25:25Z</dcterms:modified>
</cp:coreProperties>
</file>